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CACAEF88-737B-4429-BEA5-93AB327C049D}" xr6:coauthVersionLast="47" xr6:coauthVersionMax="47" xr10:uidLastSave="{00000000-0000-0000-0000-000000000000}"/>
  <bookViews>
    <workbookView xWindow="28680" yWindow="-120" windowWidth="24240" windowHeight="13020" activeTab="1" xr2:uid="{00000000-000D-0000-FFFF-FFFF00000000}"/>
  </bookViews>
  <sheets>
    <sheet name="Chłodzenie" sheetId="1" r:id="rId1"/>
    <sheet name="Ogrzewanie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7" i="1" l="1"/>
  <c r="I67" i="1" s="1"/>
  <c r="F67" i="1" s="1"/>
  <c r="J67" i="1"/>
  <c r="J68" i="1" s="1"/>
  <c r="O66" i="1"/>
  <c r="R66" i="1" s="1"/>
  <c r="M66" i="1"/>
  <c r="P66" i="1" s="1"/>
  <c r="K66" i="1"/>
  <c r="N66" i="1" s="1"/>
  <c r="Q66" i="1" s="1"/>
  <c r="I66" i="1"/>
  <c r="F66" i="1" s="1"/>
  <c r="G66" i="1"/>
  <c r="D66" i="1" s="1"/>
  <c r="L65" i="1"/>
  <c r="O65" i="1" s="1"/>
  <c r="R65" i="1" s="1"/>
  <c r="J65" i="1"/>
  <c r="K65" i="1" s="1"/>
  <c r="I65" i="1" l="1"/>
  <c r="F65" i="1" s="1"/>
  <c r="L64" i="1"/>
  <c r="O64" i="1" s="1"/>
  <c r="R64" i="1" s="1"/>
  <c r="M65" i="1"/>
  <c r="P65" i="1" s="1"/>
  <c r="H65" i="1"/>
  <c r="E65" i="1" s="1"/>
  <c r="N65" i="1"/>
  <c r="Q65" i="1" s="1"/>
  <c r="M68" i="1"/>
  <c r="P68" i="1" s="1"/>
  <c r="K68" i="1"/>
  <c r="G68" i="1"/>
  <c r="D68" i="1" s="1"/>
  <c r="J64" i="1"/>
  <c r="G65" i="1"/>
  <c r="D65" i="1" s="1"/>
  <c r="H66" i="1"/>
  <c r="E66" i="1" s="1"/>
  <c r="G67" i="1"/>
  <c r="D67" i="1" s="1"/>
  <c r="K67" i="1"/>
  <c r="O67" i="1"/>
  <c r="R67" i="1" s="1"/>
  <c r="L68" i="1"/>
  <c r="M67" i="1"/>
  <c r="P67" i="1" s="1"/>
  <c r="L63" i="1" l="1"/>
  <c r="O63" i="1" s="1"/>
  <c r="R63" i="1" s="1"/>
  <c r="I64" i="1"/>
  <c r="F64" i="1" s="1"/>
  <c r="I68" i="1"/>
  <c r="F68" i="1" s="1"/>
  <c r="O68" i="1"/>
  <c r="R68" i="1" s="1"/>
  <c r="N68" i="1"/>
  <c r="Q68" i="1" s="1"/>
  <c r="H68" i="1"/>
  <c r="E68" i="1" s="1"/>
  <c r="H67" i="1"/>
  <c r="E67" i="1" s="1"/>
  <c r="N67" i="1"/>
  <c r="Q67" i="1" s="1"/>
  <c r="K64" i="1"/>
  <c r="G64" i="1"/>
  <c r="D64" i="1" s="1"/>
  <c r="J63" i="1"/>
  <c r="M64" i="1"/>
  <c r="P64" i="1" s="1"/>
  <c r="I63" i="1" l="1"/>
  <c r="F63" i="1" s="1"/>
  <c r="K63" i="1"/>
  <c r="G63" i="1"/>
  <c r="D63" i="1" s="1"/>
  <c r="M63" i="1"/>
  <c r="P63" i="1" s="1"/>
  <c r="H64" i="1"/>
  <c r="E64" i="1" s="1"/>
  <c r="N64" i="1"/>
  <c r="Q64" i="1" s="1"/>
  <c r="N63" i="1" l="1"/>
  <c r="Q63" i="1" s="1"/>
  <c r="H63" i="1"/>
  <c r="E63" i="1" s="1"/>
</calcChain>
</file>

<file path=xl/sharedStrings.xml><?xml version="1.0" encoding="utf-8"?>
<sst xmlns="http://schemas.openxmlformats.org/spreadsheetml/2006/main" count="700" uniqueCount="17">
  <si>
    <t>kW</t>
  </si>
  <si>
    <t>Temperatura wewnętrzna ℃</t>
  </si>
  <si>
    <t>Moc całkowita</t>
  </si>
  <si>
    <t>Temp. T Suchy</t>
  </si>
  <si>
    <t>Temp. T Mokry</t>
  </si>
  <si>
    <t>Moc jawna</t>
  </si>
  <si>
    <t>Pobór mocy</t>
  </si>
  <si>
    <t>Temperatura zewnętrzna (T suchy)℃</t>
  </si>
  <si>
    <t xml:space="preserve"> CHML-U14RK2-NG</t>
  </si>
  <si>
    <t xml:space="preserve"> CHML-U18RK2-NG</t>
  </si>
  <si>
    <t xml:space="preserve"> CHML-U21RK3-NG</t>
  </si>
  <si>
    <t xml:space="preserve"> CHML-U24RK3-NG</t>
  </si>
  <si>
    <t xml:space="preserve"> CHML-U28RK4-NG</t>
  </si>
  <si>
    <t xml:space="preserve"> CHML-U36RK4-NG</t>
  </si>
  <si>
    <t xml:space="preserve"> CHML-U42RK4-NG</t>
  </si>
  <si>
    <t>-</t>
  </si>
  <si>
    <t>Temperatura zewnętrzna 
(T suchy) 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</si>
</sst>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64" fontId="3" fillId="0" borderId="1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164" fontId="1" fillId="0" borderId="20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3" fillId="0" borderId="2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164" fontId="3" fillId="0" borderId="22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64" fontId="3" fillId="0" borderId="16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20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25℃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Chłodzenie!$B$7:$B$12</c:f>
              <c:numCache>
                <c:formatCode>General</c:formatCode>
                <c:ptCount val="6"/>
                <c:pt idx="0">
                  <c:v>20</c:v>
                </c:pt>
                <c:pt idx="1">
                  <c:v>24</c:v>
                </c:pt>
                <c:pt idx="2">
                  <c:v>26</c:v>
                </c:pt>
                <c:pt idx="3">
                  <c:v>27</c:v>
                </c:pt>
                <c:pt idx="4">
                  <c:v>30</c:v>
                </c:pt>
                <c:pt idx="5">
                  <c:v>32</c:v>
                </c:pt>
              </c:numCache>
            </c:numRef>
          </c:cat>
          <c:val>
            <c:numRef>
              <c:f>Chłodzenie!$D$7:$D$12</c:f>
              <c:numCache>
                <c:formatCode>0.00_ </c:formatCode>
                <c:ptCount val="6"/>
                <c:pt idx="0">
                  <c:v>3.2463882709440002</c:v>
                </c:pt>
                <c:pt idx="1">
                  <c:v>3.5286829032</c:v>
                </c:pt>
                <c:pt idx="2">
                  <c:v>3.7144030560000001</c:v>
                </c:pt>
                <c:pt idx="3">
                  <c:v>3.7902072000000002</c:v>
                </c:pt>
                <c:pt idx="4">
                  <c:v>3.903913416</c:v>
                </c:pt>
                <c:pt idx="5">
                  <c:v>3.9819916843200001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0D3-41C7-9F5D-B1063B845405}"/>
            </c:ext>
          </c:extLst>
        </c:ser>
        <c:ser>
          <c:idx val="1"/>
          <c:order val="1"/>
          <c:tx>
            <c:v>Temp. zewn. 30℃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Chłodzenie!$G$7:$G$12</c:f>
              <c:numCache>
                <c:formatCode>0.00_ </c:formatCode>
                <c:ptCount val="6"/>
                <c:pt idx="0">
                  <c:v>3.7314807712000002</c:v>
                </c:pt>
                <c:pt idx="1">
                  <c:v>4.0559573599999998</c:v>
                </c:pt>
                <c:pt idx="2">
                  <c:v>4.2694288</c:v>
                </c:pt>
                <c:pt idx="3">
                  <c:v>4.35656</c:v>
                </c:pt>
                <c:pt idx="4">
                  <c:v>4.4872567999999999</c:v>
                </c:pt>
                <c:pt idx="5">
                  <c:v>4.5770019360000003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0D3-41C7-9F5D-B1063B845405}"/>
            </c:ext>
          </c:extLst>
        </c:ser>
        <c:ser>
          <c:idx val="2"/>
          <c:order val="2"/>
          <c:tx>
            <c:v>Temp. zewn. 35℃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Chłodzenie!$J$7:$J$12</c:f>
              <c:numCache>
                <c:formatCode>0.00_ </c:formatCode>
                <c:ptCount val="6"/>
                <c:pt idx="0">
                  <c:v>3.5879622800000002</c:v>
                </c:pt>
                <c:pt idx="1">
                  <c:v>3.899959</c:v>
                </c:pt>
                <c:pt idx="2">
                  <c:v>4.1052200000000001</c:v>
                </c:pt>
                <c:pt idx="3">
                  <c:v>4.1890000000000001</c:v>
                </c:pt>
                <c:pt idx="4">
                  <c:v>4.3146699999999996</c:v>
                </c:pt>
                <c:pt idx="5">
                  <c:v>4.4009634000000002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0D3-41C7-9F5D-B1063B845405}"/>
            </c:ext>
          </c:extLst>
        </c:ser>
        <c:ser>
          <c:idx val="3"/>
          <c:order val="3"/>
          <c:tx>
            <c:v>Temp. zewn. 40℃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Chłodzenie!$M$7:$M$12</c:f>
              <c:numCache>
                <c:formatCode>0.00_ </c:formatCode>
                <c:ptCount val="6"/>
                <c:pt idx="0">
                  <c:v>3.0138883152</c:v>
                </c:pt>
                <c:pt idx="1">
                  <c:v>3.2759655599999999</c:v>
                </c:pt>
                <c:pt idx="2">
                  <c:v>3.4483847999999999</c:v>
                </c:pt>
                <c:pt idx="3">
                  <c:v>3.5187599999999999</c:v>
                </c:pt>
                <c:pt idx="4">
                  <c:v>3.6243227999999998</c:v>
                </c:pt>
                <c:pt idx="5">
                  <c:v>3.6968092559999999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A0D3-41C7-9F5D-B1063B845405}"/>
            </c:ext>
          </c:extLst>
        </c:ser>
        <c:ser>
          <c:idx val="4"/>
          <c:order val="4"/>
          <c:tx>
            <c:v>Temp. zewn. 45℃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Chłodzenie!$P$7:$P$12</c:f>
              <c:numCache>
                <c:formatCode>0.00_ </c:formatCode>
                <c:ptCount val="6"/>
                <c:pt idx="0">
                  <c:v>2.56180506792</c:v>
                </c:pt>
                <c:pt idx="1">
                  <c:v>2.7845707260000001</c:v>
                </c:pt>
                <c:pt idx="2">
                  <c:v>2.93112708</c:v>
                </c:pt>
                <c:pt idx="3">
                  <c:v>2.9909460000000001</c:v>
                </c:pt>
                <c:pt idx="4">
                  <c:v>3.08067438</c:v>
                </c:pt>
                <c:pt idx="5">
                  <c:v>3.1422878675999999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A0D3-41C7-9F5D-B1063B8454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wewnętrzna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2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25℃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Chłodzenie!$B$7:$B$12</c:f>
              <c:numCache>
                <c:formatCode>General</c:formatCode>
                <c:ptCount val="6"/>
                <c:pt idx="0">
                  <c:v>20</c:v>
                </c:pt>
                <c:pt idx="1">
                  <c:v>24</c:v>
                </c:pt>
                <c:pt idx="2">
                  <c:v>26</c:v>
                </c:pt>
                <c:pt idx="3">
                  <c:v>27</c:v>
                </c:pt>
                <c:pt idx="4">
                  <c:v>30</c:v>
                </c:pt>
                <c:pt idx="5">
                  <c:v>32</c:v>
                </c:pt>
              </c:numCache>
            </c:numRef>
          </c:cat>
          <c:val>
            <c:numRef>
              <c:f>Chłodzenie!$D$21:$D$26</c:f>
              <c:numCache>
                <c:formatCode>0.00_ </c:formatCode>
                <c:ptCount val="6"/>
                <c:pt idx="0">
                  <c:v>4.1841132191039998</c:v>
                </c:pt>
                <c:pt idx="1">
                  <c:v>4.5479491512000001</c:v>
                </c:pt>
                <c:pt idx="2">
                  <c:v>4.7873148959999998</c:v>
                </c:pt>
                <c:pt idx="3">
                  <c:v>4.8850151999999998</c:v>
                </c:pt>
                <c:pt idx="4">
                  <c:v>5.0315656559999997</c:v>
                </c:pt>
                <c:pt idx="5">
                  <c:v>5.1321969691199998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69-49E4-B02D-FF7DBEEA9F3C}"/>
            </c:ext>
          </c:extLst>
        </c:ser>
        <c:ser>
          <c:idx val="1"/>
          <c:order val="1"/>
          <c:tx>
            <c:v>Temp. zewn. 30℃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Chłodzenie!$G$21:$G$26</c:f>
              <c:numCache>
                <c:formatCode>0.00_ </c:formatCode>
                <c:ptCount val="6"/>
                <c:pt idx="0">
                  <c:v>4.8093255391999996</c:v>
                </c:pt>
                <c:pt idx="1">
                  <c:v>5.2275277600000001</c:v>
                </c:pt>
                <c:pt idx="2">
                  <c:v>5.5026608000000001</c:v>
                </c:pt>
                <c:pt idx="3">
                  <c:v>5.61496</c:v>
                </c:pt>
                <c:pt idx="4">
                  <c:v>5.7834088000000001</c:v>
                </c:pt>
                <c:pt idx="5">
                  <c:v>5.8990769759999999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69-49E4-B02D-FF7DBEEA9F3C}"/>
            </c:ext>
          </c:extLst>
        </c:ser>
        <c:ser>
          <c:idx val="2"/>
          <c:order val="2"/>
          <c:tx>
            <c:v>Temp. zewn. 35℃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Chłodzenie!$J$21:$J$26</c:f>
              <c:numCache>
                <c:formatCode>0.00_ </c:formatCode>
                <c:ptCount val="6"/>
                <c:pt idx="0">
                  <c:v>4.6243514799999996</c:v>
                </c:pt>
                <c:pt idx="1">
                  <c:v>5.0264689999999996</c:v>
                </c:pt>
                <c:pt idx="2">
                  <c:v>5.2910199999999996</c:v>
                </c:pt>
                <c:pt idx="3">
                  <c:v>5.399</c:v>
                </c:pt>
                <c:pt idx="4">
                  <c:v>5.5609700000000002</c:v>
                </c:pt>
                <c:pt idx="5">
                  <c:v>5.6721893999999997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F69-49E4-B02D-FF7DBEEA9F3C}"/>
            </c:ext>
          </c:extLst>
        </c:ser>
        <c:ser>
          <c:idx val="3"/>
          <c:order val="3"/>
          <c:tx>
            <c:v>Temp. zewn. 40℃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Chłodzenie!$M$21:$M$26</c:f>
              <c:numCache>
                <c:formatCode>0.00_ </c:formatCode>
                <c:ptCount val="6"/>
                <c:pt idx="0">
                  <c:v>3.8844552432000001</c:v>
                </c:pt>
                <c:pt idx="1">
                  <c:v>4.2222339599999996</c:v>
                </c:pt>
                <c:pt idx="2">
                  <c:v>4.4444568000000002</c:v>
                </c:pt>
                <c:pt idx="3">
                  <c:v>4.5351600000000003</c:v>
                </c:pt>
                <c:pt idx="4">
                  <c:v>4.6712147999999996</c:v>
                </c:pt>
                <c:pt idx="5">
                  <c:v>4.7646390959999998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69-49E4-B02D-FF7DBEEA9F3C}"/>
            </c:ext>
          </c:extLst>
        </c:ser>
        <c:ser>
          <c:idx val="4"/>
          <c:order val="4"/>
          <c:tx>
            <c:v>Temp. zewn. 45℃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Chłodzenie!$P$21:$P$26</c:f>
              <c:numCache>
                <c:formatCode>0.00_ </c:formatCode>
                <c:ptCount val="6"/>
                <c:pt idx="0">
                  <c:v>3.30178695672</c:v>
                </c:pt>
                <c:pt idx="1">
                  <c:v>3.5888988660000001</c:v>
                </c:pt>
                <c:pt idx="2">
                  <c:v>3.7777882800000002</c:v>
                </c:pt>
                <c:pt idx="3">
                  <c:v>3.854886</c:v>
                </c:pt>
                <c:pt idx="4">
                  <c:v>3.97053258</c:v>
                </c:pt>
                <c:pt idx="5">
                  <c:v>4.0499432316000004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F69-49E4-B02D-FF7DBEEA9F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wewnętrzna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25℃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Chłodzenie!$B$7:$B$12</c:f>
              <c:numCache>
                <c:formatCode>General</c:formatCode>
                <c:ptCount val="6"/>
                <c:pt idx="0">
                  <c:v>20</c:v>
                </c:pt>
                <c:pt idx="1">
                  <c:v>24</c:v>
                </c:pt>
                <c:pt idx="2">
                  <c:v>26</c:v>
                </c:pt>
                <c:pt idx="3">
                  <c:v>27</c:v>
                </c:pt>
                <c:pt idx="4">
                  <c:v>30</c:v>
                </c:pt>
                <c:pt idx="5">
                  <c:v>32</c:v>
                </c:pt>
              </c:numCache>
            </c:numRef>
          </c:cat>
          <c:val>
            <c:numRef>
              <c:f>Chłodzenie!$D$35:$D$40</c:f>
              <c:numCache>
                <c:formatCode>0.00_ </c:formatCode>
                <c:ptCount val="6"/>
                <c:pt idx="0">
                  <c:v>4.5096045234239996</c:v>
                </c:pt>
                <c:pt idx="1">
                  <c:v>4.9017440472000002</c:v>
                </c:pt>
                <c:pt idx="2">
                  <c:v>5.1597305760000003</c:v>
                </c:pt>
                <c:pt idx="3">
                  <c:v>5.2650312000000001</c:v>
                </c:pt>
                <c:pt idx="4">
                  <c:v>5.4229821359999999</c:v>
                </c:pt>
                <c:pt idx="5">
                  <c:v>5.5314417787199996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A2E-456C-B5A9-F8F8BE65906C}"/>
            </c:ext>
          </c:extLst>
        </c:ser>
        <c:ser>
          <c:idx val="1"/>
          <c:order val="1"/>
          <c:tx>
            <c:v>Temp. zewn. 30℃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Chłodzenie!$G$35:$G$40</c:f>
              <c:numCache>
                <c:formatCode>0.00_ </c:formatCode>
                <c:ptCount val="6"/>
                <c:pt idx="0">
                  <c:v>5.1834534752000003</c:v>
                </c:pt>
                <c:pt idx="1">
                  <c:v>5.6341885600000001</c:v>
                </c:pt>
                <c:pt idx="2">
                  <c:v>5.9307248000000001</c:v>
                </c:pt>
                <c:pt idx="3">
                  <c:v>6.0517599999999998</c:v>
                </c:pt>
                <c:pt idx="4">
                  <c:v>6.2333128000000002</c:v>
                </c:pt>
                <c:pt idx="5">
                  <c:v>6.3579790559999996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A2E-456C-B5A9-F8F8BE65906C}"/>
            </c:ext>
          </c:extLst>
        </c:ser>
        <c:ser>
          <c:idx val="2"/>
          <c:order val="2"/>
          <c:tx>
            <c:v>Temp. zewn. 35℃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Chłodzenie!$J$35:$J$40</c:f>
              <c:numCache>
                <c:formatCode>0.00_ </c:formatCode>
                <c:ptCount val="6"/>
                <c:pt idx="0">
                  <c:v>4.98408988</c:v>
                </c:pt>
                <c:pt idx="1">
                  <c:v>5.4174889999999998</c:v>
                </c:pt>
                <c:pt idx="2">
                  <c:v>5.7026199999999996</c:v>
                </c:pt>
                <c:pt idx="3">
                  <c:v>5.819</c:v>
                </c:pt>
                <c:pt idx="4">
                  <c:v>5.9935700000000001</c:v>
                </c:pt>
                <c:pt idx="5">
                  <c:v>6.1134414000000001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A2E-456C-B5A9-F8F8BE65906C}"/>
            </c:ext>
          </c:extLst>
        </c:ser>
        <c:ser>
          <c:idx val="3"/>
          <c:order val="3"/>
          <c:tx>
            <c:v>Temp. zewn. 40℃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Chłodzenie!$M$35:$M$40</c:f>
              <c:numCache>
                <c:formatCode>0.00_ </c:formatCode>
                <c:ptCount val="6"/>
                <c:pt idx="0">
                  <c:v>4.1866354992000003</c:v>
                </c:pt>
                <c:pt idx="1">
                  <c:v>4.5506907600000002</c:v>
                </c:pt>
                <c:pt idx="2">
                  <c:v>4.7902008</c:v>
                </c:pt>
                <c:pt idx="3">
                  <c:v>4.8879599999999996</c:v>
                </c:pt>
                <c:pt idx="4">
                  <c:v>5.0345988000000004</c:v>
                </c:pt>
                <c:pt idx="5">
                  <c:v>5.1352907759999997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A2E-456C-B5A9-F8F8BE65906C}"/>
            </c:ext>
          </c:extLst>
        </c:ser>
        <c:ser>
          <c:idx val="4"/>
          <c:order val="4"/>
          <c:tx>
            <c:v>Temp. zewn. 45℃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Chłodzenie!$P$35:$P$40</c:f>
              <c:numCache>
                <c:formatCode>0.00_ </c:formatCode>
                <c:ptCount val="6"/>
                <c:pt idx="0">
                  <c:v>3.5586401743199998</c:v>
                </c:pt>
                <c:pt idx="1">
                  <c:v>3.8680871460000001</c:v>
                </c:pt>
                <c:pt idx="2">
                  <c:v>4.0716706800000004</c:v>
                </c:pt>
                <c:pt idx="3">
                  <c:v>4.1547660000000004</c:v>
                </c:pt>
                <c:pt idx="4">
                  <c:v>4.2794089800000004</c:v>
                </c:pt>
                <c:pt idx="5">
                  <c:v>4.3649971595999997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A2E-456C-B5A9-F8F8BE6590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wewnętrzna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3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25℃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Chłodzenie!$B$7:$B$12</c:f>
              <c:numCache>
                <c:formatCode>General</c:formatCode>
                <c:ptCount val="6"/>
                <c:pt idx="0">
                  <c:v>20</c:v>
                </c:pt>
                <c:pt idx="1">
                  <c:v>24</c:v>
                </c:pt>
                <c:pt idx="2">
                  <c:v>26</c:v>
                </c:pt>
                <c:pt idx="3">
                  <c:v>27</c:v>
                </c:pt>
                <c:pt idx="4">
                  <c:v>30</c:v>
                </c:pt>
                <c:pt idx="5">
                  <c:v>32</c:v>
                </c:pt>
              </c:numCache>
            </c:numRef>
          </c:cat>
          <c:val>
            <c:numRef>
              <c:f>Chłodzenie!$D$49:$D$54</c:f>
              <c:numCache>
                <c:formatCode>0.00_ </c:formatCode>
                <c:ptCount val="6"/>
                <c:pt idx="0">
                  <c:v>5.4395796786239998</c:v>
                </c:pt>
                <c:pt idx="1">
                  <c:v>5.9125866071999997</c:v>
                </c:pt>
                <c:pt idx="2">
                  <c:v>6.2237753759999999</c:v>
                </c:pt>
                <c:pt idx="3">
                  <c:v>6.3507911999999997</c:v>
                </c:pt>
                <c:pt idx="4">
                  <c:v>6.541314936</c:v>
                </c:pt>
                <c:pt idx="5">
                  <c:v>6.6721412347199998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72-43FE-A12F-F35C4543C798}"/>
            </c:ext>
          </c:extLst>
        </c:ser>
        <c:ser>
          <c:idx val="1"/>
          <c:order val="1"/>
          <c:tx>
            <c:v>Temp. zewn. 30℃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Chłodzenie!$G$49:$G$54</c:f>
              <c:numCache>
                <c:formatCode>0.00_ </c:formatCode>
                <c:ptCount val="6"/>
                <c:pt idx="0">
                  <c:v>6.2523904351999997</c:v>
                </c:pt>
                <c:pt idx="1">
                  <c:v>6.7960765600000004</c:v>
                </c:pt>
                <c:pt idx="2">
                  <c:v>7.1537648000000003</c:v>
                </c:pt>
                <c:pt idx="3">
                  <c:v>7.29976</c:v>
                </c:pt>
                <c:pt idx="4">
                  <c:v>7.5187527999999997</c:v>
                </c:pt>
                <c:pt idx="5">
                  <c:v>7.6691278560000002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72-43FE-A12F-F35C4543C798}"/>
            </c:ext>
          </c:extLst>
        </c:ser>
        <c:ser>
          <c:idx val="2"/>
          <c:order val="2"/>
          <c:tx>
            <c:v>Temp. zewn. 35℃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Chłodzenie!$J$49:$J$54</c:f>
              <c:numCache>
                <c:formatCode>0.00_ </c:formatCode>
                <c:ptCount val="6"/>
                <c:pt idx="0">
                  <c:v>6.0119138799999998</c:v>
                </c:pt>
                <c:pt idx="1">
                  <c:v>6.5346890000000002</c:v>
                </c:pt>
                <c:pt idx="2">
                  <c:v>6.8786199999999997</c:v>
                </c:pt>
                <c:pt idx="3">
                  <c:v>7.0190000000000001</c:v>
                </c:pt>
                <c:pt idx="4">
                  <c:v>7.2295699999999998</c:v>
                </c:pt>
                <c:pt idx="5">
                  <c:v>7.3741614000000002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D72-43FE-A12F-F35C4543C798}"/>
            </c:ext>
          </c:extLst>
        </c:ser>
        <c:ser>
          <c:idx val="3"/>
          <c:order val="3"/>
          <c:tx>
            <c:v>Temp. zewn. 40℃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Chłodzenie!$M$49:$M$54</c:f>
              <c:numCache>
                <c:formatCode>0.00_ </c:formatCode>
                <c:ptCount val="6"/>
                <c:pt idx="0">
                  <c:v>5.0500076592000003</c:v>
                </c:pt>
                <c:pt idx="1">
                  <c:v>5.4891387600000003</c:v>
                </c:pt>
                <c:pt idx="2">
                  <c:v>5.7780408000000003</c:v>
                </c:pt>
                <c:pt idx="3">
                  <c:v>5.8959599999999996</c:v>
                </c:pt>
                <c:pt idx="4">
                  <c:v>6.0728388000000004</c:v>
                </c:pt>
                <c:pt idx="5">
                  <c:v>6.194295576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D72-43FE-A12F-F35C4543C798}"/>
            </c:ext>
          </c:extLst>
        </c:ser>
        <c:ser>
          <c:idx val="4"/>
          <c:order val="4"/>
          <c:tx>
            <c:v>Temp. zewn. 45℃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Chłodzenie!$P$49:$P$54</c:f>
              <c:numCache>
                <c:formatCode>0.00_ </c:formatCode>
                <c:ptCount val="6"/>
                <c:pt idx="0">
                  <c:v>4.29250651032</c:v>
                </c:pt>
                <c:pt idx="1">
                  <c:v>4.6657679459999999</c:v>
                </c:pt>
                <c:pt idx="2">
                  <c:v>4.9113346800000004</c:v>
                </c:pt>
                <c:pt idx="3">
                  <c:v>5.0115660000000002</c:v>
                </c:pt>
                <c:pt idx="4">
                  <c:v>5.1619129800000003</c:v>
                </c:pt>
                <c:pt idx="5">
                  <c:v>5.2651512395999998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D72-43FE-A12F-F35C4543C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wewnętrzna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25℃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Chłodzenie!$B$7:$B$12</c:f>
              <c:numCache>
                <c:formatCode>General</c:formatCode>
                <c:ptCount val="6"/>
                <c:pt idx="0">
                  <c:v>20</c:v>
                </c:pt>
                <c:pt idx="1">
                  <c:v>24</c:v>
                </c:pt>
                <c:pt idx="2">
                  <c:v>26</c:v>
                </c:pt>
                <c:pt idx="3">
                  <c:v>27</c:v>
                </c:pt>
                <c:pt idx="4">
                  <c:v>30</c:v>
                </c:pt>
                <c:pt idx="5">
                  <c:v>32</c:v>
                </c:pt>
              </c:numCache>
            </c:numRef>
          </c:cat>
          <c:val>
            <c:numRef>
              <c:f>Chłodzenie!$D$63:$D$68</c:f>
              <c:numCache>
                <c:formatCode>0.00_ </c:formatCode>
                <c:ptCount val="6"/>
                <c:pt idx="0">
                  <c:v>6.0587881361280003</c:v>
                </c:pt>
                <c:pt idx="1">
                  <c:v>6.5856392783999995</c:v>
                </c:pt>
                <c:pt idx="2">
                  <c:v>6.9322518719999993</c:v>
                </c:pt>
                <c:pt idx="3">
                  <c:v>7.0737264</c:v>
                </c:pt>
                <c:pt idx="4">
                  <c:v>7.2859381920000006</c:v>
                </c:pt>
                <c:pt idx="5">
                  <c:v>7.4316569558400012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BB-4AF2-AEF3-3BF018823648}"/>
            </c:ext>
          </c:extLst>
        </c:ser>
        <c:ser>
          <c:idx val="1"/>
          <c:order val="1"/>
          <c:tx>
            <c:v>Temp. zewn. 30℃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Chłodzenie!$G$63:$G$68</c:f>
              <c:numCache>
                <c:formatCode>0.00_ </c:formatCode>
                <c:ptCount val="6"/>
                <c:pt idx="0">
                  <c:v>6.9641242944000004</c:v>
                </c:pt>
                <c:pt idx="1">
                  <c:v>7.5697003199999999</c:v>
                </c:pt>
                <c:pt idx="2">
                  <c:v>7.9681055999999995</c:v>
                </c:pt>
                <c:pt idx="3">
                  <c:v>8.1307200000000002</c:v>
                </c:pt>
                <c:pt idx="4">
                  <c:v>8.3746416000000004</c:v>
                </c:pt>
                <c:pt idx="5">
                  <c:v>8.542134432000001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BB-4AF2-AEF3-3BF018823648}"/>
            </c:ext>
          </c:extLst>
        </c:ser>
        <c:ser>
          <c:idx val="2"/>
          <c:order val="2"/>
          <c:tx>
            <c:v>Temp. zewn. 35℃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Chłodzenie!$J$63:$J$68</c:f>
              <c:numCache>
                <c:formatCode>0.00_ </c:formatCode>
                <c:ptCount val="6"/>
                <c:pt idx="0">
                  <c:v>6.6962733600000002</c:v>
                </c:pt>
                <c:pt idx="1">
                  <c:v>7.2785579999999994</c:v>
                </c:pt>
                <c:pt idx="2">
                  <c:v>7.6616399999999993</c:v>
                </c:pt>
                <c:pt idx="3">
                  <c:v>7.8179999999999996</c:v>
                </c:pt>
                <c:pt idx="4">
                  <c:v>8.0525400000000005</c:v>
                </c:pt>
                <c:pt idx="5">
                  <c:v>8.2135908000000004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3BB-4AF2-AEF3-3BF018823648}"/>
            </c:ext>
          </c:extLst>
        </c:ser>
        <c:ser>
          <c:idx val="3"/>
          <c:order val="3"/>
          <c:tx>
            <c:v>Temp. zewn. 40℃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Chłodzenie!$M$63:$M$68</c:f>
              <c:numCache>
                <c:formatCode>0.00_ </c:formatCode>
                <c:ptCount val="6"/>
                <c:pt idx="0">
                  <c:v>5.6248696224000003</c:v>
                </c:pt>
                <c:pt idx="1">
                  <c:v>6.1139887199999992</c:v>
                </c:pt>
                <c:pt idx="2">
                  <c:v>6.4357775999999989</c:v>
                </c:pt>
                <c:pt idx="3">
                  <c:v>6.5671199999999992</c:v>
                </c:pt>
                <c:pt idx="4">
                  <c:v>6.7641336000000001</c:v>
                </c:pt>
                <c:pt idx="5">
                  <c:v>6.8994162719999999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3BB-4AF2-AEF3-3BF018823648}"/>
            </c:ext>
          </c:extLst>
        </c:ser>
        <c:ser>
          <c:idx val="4"/>
          <c:order val="4"/>
          <c:tx>
            <c:v>Temp. zewn. 45℃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Chłodzenie!$P$63:$P$68</c:f>
              <c:numCache>
                <c:formatCode>0.00_ </c:formatCode>
                <c:ptCount val="6"/>
                <c:pt idx="0">
                  <c:v>4.7811391790400002</c:v>
                </c:pt>
                <c:pt idx="1">
                  <c:v>5.1968904119999992</c:v>
                </c:pt>
                <c:pt idx="2">
                  <c:v>5.4704109599999988</c:v>
                </c:pt>
                <c:pt idx="3">
                  <c:v>5.5820519999999991</c:v>
                </c:pt>
                <c:pt idx="4">
                  <c:v>5.7495135599999996</c:v>
                </c:pt>
                <c:pt idx="5">
                  <c:v>5.8645038311999995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3BB-4AF2-AEF3-3BF0188236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wewnętrzna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4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25℃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Chłodzenie!$B$7:$B$12</c:f>
              <c:numCache>
                <c:formatCode>General</c:formatCode>
                <c:ptCount val="6"/>
                <c:pt idx="0">
                  <c:v>20</c:v>
                </c:pt>
                <c:pt idx="1">
                  <c:v>24</c:v>
                </c:pt>
                <c:pt idx="2">
                  <c:v>26</c:v>
                </c:pt>
                <c:pt idx="3">
                  <c:v>27</c:v>
                </c:pt>
                <c:pt idx="4">
                  <c:v>30</c:v>
                </c:pt>
                <c:pt idx="5">
                  <c:v>32</c:v>
                </c:pt>
              </c:numCache>
            </c:numRef>
          </c:cat>
          <c:val>
            <c:numRef>
              <c:f>Chłodzenie!$D$77:$D$82</c:f>
              <c:numCache>
                <c:formatCode>0.00_ </c:formatCode>
                <c:ptCount val="6"/>
                <c:pt idx="0">
                  <c:v>8.3085530324160004</c:v>
                </c:pt>
                <c:pt idx="1">
                  <c:v>9.0310359047999995</c:v>
                </c:pt>
                <c:pt idx="2">
                  <c:v>9.5063535839999993</c:v>
                </c:pt>
                <c:pt idx="3">
                  <c:v>9.7003608000000003</c:v>
                </c:pt>
                <c:pt idx="4">
                  <c:v>9.9913716239999992</c:v>
                </c:pt>
                <c:pt idx="5">
                  <c:v>10.19119905648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C9-4E75-87C0-C4D56F8B46F6}"/>
            </c:ext>
          </c:extLst>
        </c:ser>
        <c:ser>
          <c:idx val="1"/>
          <c:order val="1"/>
          <c:tx>
            <c:v>Temp. zewn. 30℃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Chłodzenie!$G$77:$G$82</c:f>
              <c:numCache>
                <c:formatCode>0.00_ </c:formatCode>
                <c:ptCount val="6"/>
                <c:pt idx="0">
                  <c:v>9.5500609567999994</c:v>
                </c:pt>
                <c:pt idx="1">
                  <c:v>10.38050104</c:v>
                </c:pt>
                <c:pt idx="2">
                  <c:v>10.9268432</c:v>
                </c:pt>
                <c:pt idx="3">
                  <c:v>11.149839999999999</c:v>
                </c:pt>
                <c:pt idx="4">
                  <c:v>11.4843352</c:v>
                </c:pt>
                <c:pt idx="5">
                  <c:v>11.714021904000001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1C9-4E75-87C0-C4D56F8B46F6}"/>
            </c:ext>
          </c:extLst>
        </c:ser>
        <c:ser>
          <c:idx val="2"/>
          <c:order val="2"/>
          <c:tx>
            <c:v>Temp. zewn. 35℃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Chłodzenie!$J$77:$J$82</c:f>
              <c:numCache>
                <c:formatCode>0.00_ </c:formatCode>
                <c:ptCount val="6"/>
                <c:pt idx="0">
                  <c:v>9.1827509200000001</c:v>
                </c:pt>
                <c:pt idx="1">
                  <c:v>9.9812510000000003</c:v>
                </c:pt>
                <c:pt idx="2">
                  <c:v>10.50658</c:v>
                </c:pt>
                <c:pt idx="3">
                  <c:v>10.721</c:v>
                </c:pt>
                <c:pt idx="4">
                  <c:v>11.042630000000001</c:v>
                </c:pt>
                <c:pt idx="5">
                  <c:v>11.2634826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1C9-4E75-87C0-C4D56F8B46F6}"/>
            </c:ext>
          </c:extLst>
        </c:ser>
        <c:ser>
          <c:idx val="3"/>
          <c:order val="3"/>
          <c:tx>
            <c:v>Temp. zewn. 40℃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Chłodzenie!$M$77:$M$82</c:f>
              <c:numCache>
                <c:formatCode>0.00_ </c:formatCode>
                <c:ptCount val="6"/>
                <c:pt idx="0">
                  <c:v>7.7135107728000003</c:v>
                </c:pt>
                <c:pt idx="1">
                  <c:v>8.38425084</c:v>
                </c:pt>
                <c:pt idx="2">
                  <c:v>8.8255271999999998</c:v>
                </c:pt>
                <c:pt idx="3">
                  <c:v>9.0056399999999996</c:v>
                </c:pt>
                <c:pt idx="4">
                  <c:v>9.2758091999999994</c:v>
                </c:pt>
                <c:pt idx="5">
                  <c:v>9.4613253840000002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1C9-4E75-87C0-C4D56F8B46F6}"/>
            </c:ext>
          </c:extLst>
        </c:ser>
        <c:ser>
          <c:idx val="4"/>
          <c:order val="4"/>
          <c:tx>
            <c:v>Temp. zewn. 45℃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Chłodzenie!$P$77:$P$82</c:f>
              <c:numCache>
                <c:formatCode>0.00_ </c:formatCode>
                <c:ptCount val="6"/>
                <c:pt idx="0">
                  <c:v>6.5564841568799999</c:v>
                </c:pt>
                <c:pt idx="1">
                  <c:v>7.1266132139999998</c:v>
                </c:pt>
                <c:pt idx="2">
                  <c:v>7.5016981200000004</c:v>
                </c:pt>
                <c:pt idx="3">
                  <c:v>7.6547939999999999</c:v>
                </c:pt>
                <c:pt idx="4">
                  <c:v>7.8844378199999996</c:v>
                </c:pt>
                <c:pt idx="5">
                  <c:v>8.0421265763999994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1C9-4E75-87C0-C4D56F8B4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wewnętrzna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6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25℃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Chłodzenie!$B$7:$B$12</c:f>
              <c:numCache>
                <c:formatCode>General</c:formatCode>
                <c:ptCount val="6"/>
                <c:pt idx="0">
                  <c:v>20</c:v>
                </c:pt>
                <c:pt idx="1">
                  <c:v>24</c:v>
                </c:pt>
                <c:pt idx="2">
                  <c:v>26</c:v>
                </c:pt>
                <c:pt idx="3">
                  <c:v>27</c:v>
                </c:pt>
                <c:pt idx="4">
                  <c:v>30</c:v>
                </c:pt>
                <c:pt idx="5">
                  <c:v>32</c:v>
                </c:pt>
              </c:numCache>
            </c:numRef>
          </c:cat>
          <c:val>
            <c:numRef>
              <c:f>Chłodzenie!$D$91:$D$96</c:f>
              <c:numCache>
                <c:formatCode>0.00_ </c:formatCode>
                <c:ptCount val="6"/>
                <c:pt idx="0">
                  <c:v>9.0176590882559999</c:v>
                </c:pt>
                <c:pt idx="1">
                  <c:v>9.8018033568000007</c:v>
                </c:pt>
                <c:pt idx="2">
                  <c:v>10.317687744000001</c:v>
                </c:pt>
                <c:pt idx="3">
                  <c:v>10.528252800000001</c:v>
                </c:pt>
                <c:pt idx="4">
                  <c:v>10.844100384000001</c:v>
                </c:pt>
                <c:pt idx="5">
                  <c:v>11.06098239168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28-4BD1-89AF-74D5CEDF3B22}"/>
            </c:ext>
          </c:extLst>
        </c:ser>
        <c:ser>
          <c:idx val="1"/>
          <c:order val="1"/>
          <c:tx>
            <c:v>Temp. zewn. 30℃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Chłodzenie!$G$91:$G$96</c:f>
              <c:numCache>
                <c:formatCode>0.00_ </c:formatCode>
                <c:ptCount val="6"/>
                <c:pt idx="0">
                  <c:v>10.365125388799999</c:v>
                </c:pt>
                <c:pt idx="1">
                  <c:v>11.266440640000001</c:v>
                </c:pt>
                <c:pt idx="2">
                  <c:v>11.8594112</c:v>
                </c:pt>
                <c:pt idx="3">
                  <c:v>12.10144</c:v>
                </c:pt>
                <c:pt idx="4">
                  <c:v>12.4644832</c:v>
                </c:pt>
                <c:pt idx="5">
                  <c:v>12.713772863999999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128-4BD1-89AF-74D5CEDF3B22}"/>
            </c:ext>
          </c:extLst>
        </c:ser>
        <c:ser>
          <c:idx val="2"/>
          <c:order val="2"/>
          <c:tx>
            <c:v>Temp. zewn. 35℃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Chłodzenie!$J$91:$J$96</c:f>
              <c:numCache>
                <c:formatCode>0.00_ </c:formatCode>
                <c:ptCount val="6"/>
                <c:pt idx="0">
                  <c:v>9.9664667199999997</c:v>
                </c:pt>
                <c:pt idx="1">
                  <c:v>10.833116</c:v>
                </c:pt>
                <c:pt idx="2">
                  <c:v>11.403280000000001</c:v>
                </c:pt>
                <c:pt idx="3">
                  <c:v>11.635999999999999</c:v>
                </c:pt>
                <c:pt idx="4">
                  <c:v>11.98508</c:v>
                </c:pt>
                <c:pt idx="5">
                  <c:v>12.2247816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128-4BD1-89AF-74D5CEDF3B22}"/>
            </c:ext>
          </c:extLst>
        </c:ser>
        <c:ser>
          <c:idx val="3"/>
          <c:order val="3"/>
          <c:tx>
            <c:v>Temp. zewn. 40℃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Chłodzenie!$M$91:$M$96</c:f>
              <c:numCache>
                <c:formatCode>0.00_ </c:formatCode>
                <c:ptCount val="6"/>
                <c:pt idx="0">
                  <c:v>8.3718320447999997</c:v>
                </c:pt>
                <c:pt idx="1">
                  <c:v>9.0998174400000007</c:v>
                </c:pt>
                <c:pt idx="2">
                  <c:v>9.5787551999999998</c:v>
                </c:pt>
                <c:pt idx="3">
                  <c:v>9.7742400000000007</c:v>
                </c:pt>
                <c:pt idx="4">
                  <c:v>10.067467199999999</c:v>
                </c:pt>
                <c:pt idx="5">
                  <c:v>10.268816544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128-4BD1-89AF-74D5CEDF3B22}"/>
            </c:ext>
          </c:extLst>
        </c:ser>
        <c:ser>
          <c:idx val="4"/>
          <c:order val="4"/>
          <c:tx>
            <c:v>Temp. zewn. 45℃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Chłodzenie!$P$91:$P$96</c:f>
              <c:numCache>
                <c:formatCode>0.00_ </c:formatCode>
                <c:ptCount val="6"/>
                <c:pt idx="0">
                  <c:v>7.1160572380799998</c:v>
                </c:pt>
                <c:pt idx="1">
                  <c:v>7.7348448239999996</c:v>
                </c:pt>
                <c:pt idx="2">
                  <c:v>8.1419419200000007</c:v>
                </c:pt>
                <c:pt idx="3">
                  <c:v>8.3081040000000002</c:v>
                </c:pt>
                <c:pt idx="4">
                  <c:v>8.5573471199999993</c:v>
                </c:pt>
                <c:pt idx="5">
                  <c:v>8.7284940623999994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128-4BD1-89AF-74D5CEDF3B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wewnętrzna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6.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16℃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Ogrzewanie!$B$7:$B$12</c:f>
              <c:numCache>
                <c:formatCode>General</c:formatCode>
                <c:ptCount val="6"/>
                <c:pt idx="0">
                  <c:v>-15</c:v>
                </c:pt>
                <c:pt idx="1">
                  <c:v>-10</c:v>
                </c:pt>
                <c:pt idx="2">
                  <c:v>-5</c:v>
                </c:pt>
                <c:pt idx="3">
                  <c:v>0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Ogrzewanie!$D$7:$D$12</c:f>
              <c:numCache>
                <c:formatCode>0.00_ </c:formatCode>
                <c:ptCount val="6"/>
                <c:pt idx="0">
                  <c:v>2.7039599999999999</c:v>
                </c:pt>
                <c:pt idx="1">
                  <c:v>2.9525999999999999</c:v>
                </c:pt>
                <c:pt idx="2">
                  <c:v>3.55348</c:v>
                </c:pt>
                <c:pt idx="3">
                  <c:v>3.367</c:v>
                </c:pt>
                <c:pt idx="4">
                  <c:v>4.4952040000000002</c:v>
                </c:pt>
                <c:pt idx="5">
                  <c:v>4.58948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C6-4756-91CC-7204F2977A2B}"/>
            </c:ext>
          </c:extLst>
        </c:ser>
        <c:ser>
          <c:idx val="1"/>
          <c:order val="1"/>
          <c:tx>
            <c:v>Temp. zewn. 18℃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Ogrzewanie!$G$7:$G$12</c:f>
              <c:numCache>
                <c:formatCode>0.00_ </c:formatCode>
                <c:ptCount val="6"/>
                <c:pt idx="0">
                  <c:v>2.6621999999999999</c:v>
                </c:pt>
                <c:pt idx="1">
                  <c:v>2.907</c:v>
                </c:pt>
                <c:pt idx="2">
                  <c:v>3.4986000000000002</c:v>
                </c:pt>
                <c:pt idx="3">
                  <c:v>3.3149999999999999</c:v>
                </c:pt>
                <c:pt idx="4">
                  <c:v>4.4257799999999996</c:v>
                </c:pt>
                <c:pt idx="5">
                  <c:v>4.5186000000000002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C6-4756-91CC-7204F2977A2B}"/>
            </c:ext>
          </c:extLst>
        </c:ser>
        <c:ser>
          <c:idx val="2"/>
          <c:order val="2"/>
          <c:tx>
            <c:v>Temp. zewn. 20℃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Ogrzewanie!$J$7:$J$12</c:f>
              <c:numCache>
                <c:formatCode>0.00_ </c:formatCode>
                <c:ptCount val="6"/>
                <c:pt idx="0" formatCode="General">
                  <c:v>2.61</c:v>
                </c:pt>
                <c:pt idx="1">
                  <c:v>2.85</c:v>
                </c:pt>
                <c:pt idx="2">
                  <c:v>3.43</c:v>
                </c:pt>
                <c:pt idx="3" formatCode="General">
                  <c:v>3.25</c:v>
                </c:pt>
                <c:pt idx="4">
                  <c:v>4.3390000000000004</c:v>
                </c:pt>
                <c:pt idx="5" formatCode="General">
                  <c:v>4.43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4C6-4756-91CC-7204F2977A2B}"/>
            </c:ext>
          </c:extLst>
        </c:ser>
        <c:ser>
          <c:idx val="3"/>
          <c:order val="3"/>
          <c:tx>
            <c:v>Temp. zewn. 22℃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Ogrzewanie!$M$7:$M$12</c:f>
              <c:numCache>
                <c:formatCode>0.00_ </c:formatCode>
                <c:ptCount val="6"/>
                <c:pt idx="0">
                  <c:v>2.5577999999999999</c:v>
                </c:pt>
                <c:pt idx="1">
                  <c:v>2.7930000000000001</c:v>
                </c:pt>
                <c:pt idx="2">
                  <c:v>3.3614000000000002</c:v>
                </c:pt>
                <c:pt idx="3">
                  <c:v>3.1850000000000001</c:v>
                </c:pt>
                <c:pt idx="4">
                  <c:v>4.2522200000000003</c:v>
                </c:pt>
                <c:pt idx="5">
                  <c:v>4.3414000000000001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4C6-4756-91CC-7204F2977A2B}"/>
            </c:ext>
          </c:extLst>
        </c:ser>
        <c:ser>
          <c:idx val="4"/>
          <c:order val="4"/>
          <c:tx>
            <c:v>Temp. zewn. 24℃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Ogrzewanie!$P$7:$P$12</c:f>
              <c:numCache>
                <c:formatCode>0.00_ </c:formatCode>
                <c:ptCount val="6"/>
                <c:pt idx="0">
                  <c:v>2.5082100000000001</c:v>
                </c:pt>
                <c:pt idx="1">
                  <c:v>2.7388499999999998</c:v>
                </c:pt>
                <c:pt idx="2">
                  <c:v>3.29623</c:v>
                </c:pt>
                <c:pt idx="3">
                  <c:v>3.1232500000000001</c:v>
                </c:pt>
                <c:pt idx="4">
                  <c:v>4.1697790000000001</c:v>
                </c:pt>
                <c:pt idx="5">
                  <c:v>4.2572299999999998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4C6-4756-91CC-7204F2977A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zewnętrzna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2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16℃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Ogrzewanie!$B$7:$B$12</c:f>
              <c:numCache>
                <c:formatCode>General</c:formatCode>
                <c:ptCount val="6"/>
                <c:pt idx="0">
                  <c:v>-15</c:v>
                </c:pt>
                <c:pt idx="1">
                  <c:v>-10</c:v>
                </c:pt>
                <c:pt idx="2">
                  <c:v>-5</c:v>
                </c:pt>
                <c:pt idx="3">
                  <c:v>0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Ogrzewanie!$D$21:$D$26</c:f>
              <c:numCache>
                <c:formatCode>0.00_ </c:formatCode>
                <c:ptCount val="6"/>
                <c:pt idx="0">
                  <c:v>3.4726720000000002</c:v>
                </c:pt>
                <c:pt idx="1">
                  <c:v>3.6881599999999999</c:v>
                </c:pt>
                <c:pt idx="2">
                  <c:v>4.0611199999999998</c:v>
                </c:pt>
                <c:pt idx="3">
                  <c:v>4.5687600000000002</c:v>
                </c:pt>
                <c:pt idx="4">
                  <c:v>5.6265159999999996</c:v>
                </c:pt>
                <c:pt idx="5">
                  <c:v>5.81196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49-4487-9966-D210EAECE23D}"/>
            </c:ext>
          </c:extLst>
        </c:ser>
        <c:ser>
          <c:idx val="1"/>
          <c:order val="1"/>
          <c:tx>
            <c:v>Temp. zewn. 18℃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Ogrzewanie!$G$21:$G$26</c:f>
              <c:numCache>
                <c:formatCode>0.00_ </c:formatCode>
                <c:ptCount val="6"/>
                <c:pt idx="0">
                  <c:v>3.4190399999999999</c:v>
                </c:pt>
                <c:pt idx="1">
                  <c:v>3.6312000000000002</c:v>
                </c:pt>
                <c:pt idx="2">
                  <c:v>3.9984000000000002</c:v>
                </c:pt>
                <c:pt idx="3">
                  <c:v>4.4981999999999998</c:v>
                </c:pt>
                <c:pt idx="4">
                  <c:v>5.5396200000000002</c:v>
                </c:pt>
                <c:pt idx="5">
                  <c:v>5.7222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49-4487-9966-D210EAECE23D}"/>
            </c:ext>
          </c:extLst>
        </c:ser>
        <c:ser>
          <c:idx val="2"/>
          <c:order val="2"/>
          <c:tx>
            <c:v>Temp. zewn. 20℃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Ogrzewanie!$J$21:$J$26</c:f>
              <c:numCache>
                <c:formatCode>0.00_ </c:formatCode>
                <c:ptCount val="6"/>
                <c:pt idx="0">
                  <c:v>3.3519999999999999</c:v>
                </c:pt>
                <c:pt idx="1">
                  <c:v>3.56</c:v>
                </c:pt>
                <c:pt idx="2">
                  <c:v>3.92</c:v>
                </c:pt>
                <c:pt idx="3" formatCode="General">
                  <c:v>4.41</c:v>
                </c:pt>
                <c:pt idx="4">
                  <c:v>5.431</c:v>
                </c:pt>
                <c:pt idx="5" formatCode="General">
                  <c:v>5.61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F49-4487-9966-D210EAECE23D}"/>
            </c:ext>
          </c:extLst>
        </c:ser>
        <c:ser>
          <c:idx val="3"/>
          <c:order val="3"/>
          <c:tx>
            <c:v>Temp. zewn. 22℃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Ogrzewanie!$M$21:$M$26</c:f>
              <c:numCache>
                <c:formatCode>0.00_ </c:formatCode>
                <c:ptCount val="6"/>
                <c:pt idx="0">
                  <c:v>3.2849599999999999</c:v>
                </c:pt>
                <c:pt idx="1">
                  <c:v>3.4887999999999999</c:v>
                </c:pt>
                <c:pt idx="2">
                  <c:v>3.8416000000000001</c:v>
                </c:pt>
                <c:pt idx="3">
                  <c:v>4.3217999999999996</c:v>
                </c:pt>
                <c:pt idx="4">
                  <c:v>5.3223799999999999</c:v>
                </c:pt>
                <c:pt idx="5">
                  <c:v>5.4977999999999998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F49-4487-9966-D210EAECE23D}"/>
            </c:ext>
          </c:extLst>
        </c:ser>
        <c:ser>
          <c:idx val="4"/>
          <c:order val="4"/>
          <c:tx>
            <c:v>Temp. zewn. 24℃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Ogrzewanie!$P$21:$P$26</c:f>
              <c:numCache>
                <c:formatCode>0.00_ </c:formatCode>
                <c:ptCount val="6"/>
                <c:pt idx="0">
                  <c:v>3.2212719999999999</c:v>
                </c:pt>
                <c:pt idx="1">
                  <c:v>3.42116</c:v>
                </c:pt>
                <c:pt idx="2">
                  <c:v>3.7671199999999998</c:v>
                </c:pt>
                <c:pt idx="3">
                  <c:v>4.2380100000000001</c:v>
                </c:pt>
                <c:pt idx="4">
                  <c:v>5.2191910000000004</c:v>
                </c:pt>
                <c:pt idx="5">
                  <c:v>5.3912100000000001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F49-4487-9966-D210EAECE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zewnętrzna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16℃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Ogrzewanie!$B$7:$B$12</c:f>
              <c:numCache>
                <c:formatCode>General</c:formatCode>
                <c:ptCount val="6"/>
                <c:pt idx="0">
                  <c:v>-15</c:v>
                </c:pt>
                <c:pt idx="1">
                  <c:v>-10</c:v>
                </c:pt>
                <c:pt idx="2">
                  <c:v>-5</c:v>
                </c:pt>
                <c:pt idx="3">
                  <c:v>0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Ogrzewanie!$D$35:$D$40</c:f>
              <c:numCache>
                <c:formatCode>0.00_ </c:formatCode>
                <c:ptCount val="6"/>
                <c:pt idx="0">
                  <c:v>4.2797159999999996</c:v>
                </c:pt>
                <c:pt idx="1">
                  <c:v>4.7241600000000004</c:v>
                </c:pt>
                <c:pt idx="2">
                  <c:v>5.2007199999999996</c:v>
                </c:pt>
                <c:pt idx="3">
                  <c:v>5.5218800000000003</c:v>
                </c:pt>
                <c:pt idx="4">
                  <c:v>6.8241319999999996</c:v>
                </c:pt>
                <c:pt idx="5">
                  <c:v>7.4695600000000004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67-40D0-8474-650038FE034F}"/>
            </c:ext>
          </c:extLst>
        </c:ser>
        <c:ser>
          <c:idx val="1"/>
          <c:order val="1"/>
          <c:tx>
            <c:v>Temp. zewn. 18℃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Ogrzewanie!$G$35:$G$40</c:f>
              <c:numCache>
                <c:formatCode>0.00_ </c:formatCode>
                <c:ptCount val="6"/>
                <c:pt idx="0">
                  <c:v>4.2136199999999997</c:v>
                </c:pt>
                <c:pt idx="1">
                  <c:v>4.6512000000000002</c:v>
                </c:pt>
                <c:pt idx="2">
                  <c:v>5.1204000000000001</c:v>
                </c:pt>
                <c:pt idx="3">
                  <c:v>5.4366000000000003</c:v>
                </c:pt>
                <c:pt idx="4">
                  <c:v>6.7187400000000004</c:v>
                </c:pt>
                <c:pt idx="5">
                  <c:v>7.3541999999999996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867-40D0-8474-650038FE034F}"/>
            </c:ext>
          </c:extLst>
        </c:ser>
        <c:ser>
          <c:idx val="2"/>
          <c:order val="2"/>
          <c:tx>
            <c:v>Temp. zewn. 20℃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Ogrzewanie!$J$35:$J$40</c:f>
              <c:numCache>
                <c:formatCode>0.00_ </c:formatCode>
                <c:ptCount val="6"/>
                <c:pt idx="0">
                  <c:v>4.1310000000000002</c:v>
                </c:pt>
                <c:pt idx="1">
                  <c:v>4.5599999999999996</c:v>
                </c:pt>
                <c:pt idx="2">
                  <c:v>5.0199999999999996</c:v>
                </c:pt>
                <c:pt idx="3" formatCode="General">
                  <c:v>5.33</c:v>
                </c:pt>
                <c:pt idx="4">
                  <c:v>6.5869999999999997</c:v>
                </c:pt>
                <c:pt idx="5" formatCode="General">
                  <c:v>7.21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867-40D0-8474-650038FE034F}"/>
            </c:ext>
          </c:extLst>
        </c:ser>
        <c:ser>
          <c:idx val="3"/>
          <c:order val="3"/>
          <c:tx>
            <c:v>Temp. zewn. 22℃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Ogrzewanie!$M$35:$M$40</c:f>
              <c:numCache>
                <c:formatCode>0.00_ </c:formatCode>
                <c:ptCount val="6"/>
                <c:pt idx="0">
                  <c:v>4.0483799999999999</c:v>
                </c:pt>
                <c:pt idx="1">
                  <c:v>4.4687999999999999</c:v>
                </c:pt>
                <c:pt idx="2">
                  <c:v>4.9196</c:v>
                </c:pt>
                <c:pt idx="3">
                  <c:v>5.2233999999999998</c:v>
                </c:pt>
                <c:pt idx="4">
                  <c:v>6.45526</c:v>
                </c:pt>
                <c:pt idx="5">
                  <c:v>7.0658000000000003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867-40D0-8474-650038FE034F}"/>
            </c:ext>
          </c:extLst>
        </c:ser>
        <c:ser>
          <c:idx val="4"/>
          <c:order val="4"/>
          <c:tx>
            <c:v>Temp. zewn. 24℃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Ogrzewanie!$P$35:$P$40</c:f>
              <c:numCache>
                <c:formatCode>0.00_ </c:formatCode>
                <c:ptCount val="6"/>
                <c:pt idx="0">
                  <c:v>3.9698910000000001</c:v>
                </c:pt>
                <c:pt idx="1">
                  <c:v>4.3821599999999998</c:v>
                </c:pt>
                <c:pt idx="2">
                  <c:v>4.8242200000000004</c:v>
                </c:pt>
                <c:pt idx="3">
                  <c:v>5.1221300000000003</c:v>
                </c:pt>
                <c:pt idx="4">
                  <c:v>6.3301069999999999</c:v>
                </c:pt>
                <c:pt idx="5">
                  <c:v>6.9288100000000004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867-40D0-8474-650038FE03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zewnętrzna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3.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16℃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Ogrzewanie!$B$7:$B$12</c:f>
              <c:numCache>
                <c:formatCode>General</c:formatCode>
                <c:ptCount val="6"/>
                <c:pt idx="0">
                  <c:v>-15</c:v>
                </c:pt>
                <c:pt idx="1">
                  <c:v>-10</c:v>
                </c:pt>
                <c:pt idx="2">
                  <c:v>-5</c:v>
                </c:pt>
                <c:pt idx="3">
                  <c:v>0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Ogrzewanie!$D$49:$D$54</c:f>
              <c:numCache>
                <c:formatCode>0.00_ </c:formatCode>
                <c:ptCount val="6"/>
                <c:pt idx="0">
                  <c:v>5.2110799999999999</c:v>
                </c:pt>
                <c:pt idx="1">
                  <c:v>5.51152</c:v>
                </c:pt>
                <c:pt idx="2">
                  <c:v>5.9569999999999999</c:v>
                </c:pt>
                <c:pt idx="3">
                  <c:v>7.4695600000000004</c:v>
                </c:pt>
                <c:pt idx="4">
                  <c:v>8.6402400000000004</c:v>
                </c:pt>
                <c:pt idx="5">
                  <c:v>8.9406800000000004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859-4DDB-924A-732D848BE1EB}"/>
            </c:ext>
          </c:extLst>
        </c:ser>
        <c:ser>
          <c:idx val="1"/>
          <c:order val="1"/>
          <c:tx>
            <c:v>Temp. zewn. 18℃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Ogrzewanie!$G$49:$G$54</c:f>
              <c:numCache>
                <c:formatCode>0.00_ </c:formatCode>
                <c:ptCount val="6"/>
                <c:pt idx="0">
                  <c:v>5.1306000000000003</c:v>
                </c:pt>
                <c:pt idx="1">
                  <c:v>5.4264000000000001</c:v>
                </c:pt>
                <c:pt idx="2">
                  <c:v>5.8650000000000002</c:v>
                </c:pt>
                <c:pt idx="3">
                  <c:v>7.3541999999999996</c:v>
                </c:pt>
                <c:pt idx="4">
                  <c:v>8.5068000000000001</c:v>
                </c:pt>
                <c:pt idx="5">
                  <c:v>8.8026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859-4DDB-924A-732D848BE1EB}"/>
            </c:ext>
          </c:extLst>
        </c:ser>
        <c:ser>
          <c:idx val="2"/>
          <c:order val="2"/>
          <c:tx>
            <c:v>Temp. zewn. 20℃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Ogrzewanie!$J$49:$J$54</c:f>
              <c:numCache>
                <c:formatCode>0.00_ </c:formatCode>
                <c:ptCount val="6"/>
                <c:pt idx="0" formatCode="General">
                  <c:v>5.03</c:v>
                </c:pt>
                <c:pt idx="1">
                  <c:v>5.32</c:v>
                </c:pt>
                <c:pt idx="2">
                  <c:v>5.75</c:v>
                </c:pt>
                <c:pt idx="3" formatCode="General">
                  <c:v>7.21</c:v>
                </c:pt>
                <c:pt idx="4">
                  <c:v>8.34</c:v>
                </c:pt>
                <c:pt idx="5" formatCode="General">
                  <c:v>8.6300000000000008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859-4DDB-924A-732D848BE1EB}"/>
            </c:ext>
          </c:extLst>
        </c:ser>
        <c:ser>
          <c:idx val="3"/>
          <c:order val="3"/>
          <c:tx>
            <c:v>Temp. zewn. 22℃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Ogrzewanie!$M$49:$M$54</c:f>
              <c:numCache>
                <c:formatCode>0.00_ </c:formatCode>
                <c:ptCount val="6"/>
                <c:pt idx="0">
                  <c:v>4.9294000000000002</c:v>
                </c:pt>
                <c:pt idx="1">
                  <c:v>5.2135999999999996</c:v>
                </c:pt>
                <c:pt idx="2">
                  <c:v>5.6349999999999998</c:v>
                </c:pt>
                <c:pt idx="3">
                  <c:v>7.0658000000000003</c:v>
                </c:pt>
                <c:pt idx="4">
                  <c:v>8.1731999999999996</c:v>
                </c:pt>
                <c:pt idx="5">
                  <c:v>8.4573999999999998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859-4DDB-924A-732D848BE1EB}"/>
            </c:ext>
          </c:extLst>
        </c:ser>
        <c:ser>
          <c:idx val="4"/>
          <c:order val="4"/>
          <c:tx>
            <c:v>Temp. zewn. 24℃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Ogrzewanie!$P$49:$P$54</c:f>
              <c:numCache>
                <c:formatCode>0.00_ </c:formatCode>
                <c:ptCount val="6"/>
                <c:pt idx="0">
                  <c:v>4.8338299999999998</c:v>
                </c:pt>
                <c:pt idx="1">
                  <c:v>5.11252</c:v>
                </c:pt>
                <c:pt idx="2">
                  <c:v>5.5257500000000004</c:v>
                </c:pt>
                <c:pt idx="3">
                  <c:v>6.9288100000000004</c:v>
                </c:pt>
                <c:pt idx="4">
                  <c:v>8.0147399999999998</c:v>
                </c:pt>
                <c:pt idx="5">
                  <c:v>8.2934300000000007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859-4DDB-924A-732D848BE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zewnętrzna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4.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16℃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Ogrzewanie!$B$7:$B$12</c:f>
              <c:numCache>
                <c:formatCode>General</c:formatCode>
                <c:ptCount val="6"/>
                <c:pt idx="0">
                  <c:v>-15</c:v>
                </c:pt>
                <c:pt idx="1">
                  <c:v>-10</c:v>
                </c:pt>
                <c:pt idx="2">
                  <c:v>-5</c:v>
                </c:pt>
                <c:pt idx="3">
                  <c:v>0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Ogrzewanie!$D$63:$D$68</c:f>
              <c:numCache>
                <c:formatCode>0.00_ </c:formatCode>
                <c:ptCount val="6"/>
                <c:pt idx="0">
                  <c:v>5.7497999999999996</c:v>
                </c:pt>
                <c:pt idx="1">
                  <c:v>5.51152</c:v>
                </c:pt>
                <c:pt idx="2">
                  <c:v>6.1642000000000001</c:v>
                </c:pt>
                <c:pt idx="3">
                  <c:v>7.5731599999999997</c:v>
                </c:pt>
                <c:pt idx="4">
                  <c:v>9.6928160000000005</c:v>
                </c:pt>
                <c:pt idx="5">
                  <c:v>9.7487600000000008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8D-4505-A4DC-36C759F7A03C}"/>
            </c:ext>
          </c:extLst>
        </c:ser>
        <c:ser>
          <c:idx val="1"/>
          <c:order val="1"/>
          <c:tx>
            <c:v>Temp. zewn. 18℃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Ogrzewanie!$G$63:$G$68</c:f>
              <c:numCache>
                <c:formatCode>0.00_ </c:formatCode>
                <c:ptCount val="6"/>
                <c:pt idx="0">
                  <c:v>5.6609999999999996</c:v>
                </c:pt>
                <c:pt idx="1">
                  <c:v>5.4264000000000001</c:v>
                </c:pt>
                <c:pt idx="2">
                  <c:v>6.069</c:v>
                </c:pt>
                <c:pt idx="3">
                  <c:v>7.4561999999999999</c:v>
                </c:pt>
                <c:pt idx="4">
                  <c:v>9.54312</c:v>
                </c:pt>
                <c:pt idx="5">
                  <c:v>9.5982000000000003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F8D-4505-A4DC-36C759F7A03C}"/>
            </c:ext>
          </c:extLst>
        </c:ser>
        <c:ser>
          <c:idx val="2"/>
          <c:order val="2"/>
          <c:tx>
            <c:v>Temp. zewn. 20℃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Ogrzewanie!$J$63:$J$68</c:f>
              <c:numCache>
                <c:formatCode>0.00_ </c:formatCode>
                <c:ptCount val="6"/>
                <c:pt idx="0" formatCode="General">
                  <c:v>5.55</c:v>
                </c:pt>
                <c:pt idx="1">
                  <c:v>5.32</c:v>
                </c:pt>
                <c:pt idx="2">
                  <c:v>5.95</c:v>
                </c:pt>
                <c:pt idx="3" formatCode="General">
                  <c:v>7.31</c:v>
                </c:pt>
                <c:pt idx="4">
                  <c:v>9.3559999999999999</c:v>
                </c:pt>
                <c:pt idx="5" formatCode="General">
                  <c:v>9.41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F8D-4505-A4DC-36C759F7A03C}"/>
            </c:ext>
          </c:extLst>
        </c:ser>
        <c:ser>
          <c:idx val="3"/>
          <c:order val="3"/>
          <c:tx>
            <c:v>Temp. zewn. 22℃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Ogrzewanie!$M$63:$M$68</c:f>
              <c:numCache>
                <c:formatCode>0.00_ </c:formatCode>
                <c:ptCount val="6"/>
                <c:pt idx="0">
                  <c:v>5.4390000000000001</c:v>
                </c:pt>
                <c:pt idx="1">
                  <c:v>5.2135999999999996</c:v>
                </c:pt>
                <c:pt idx="2">
                  <c:v>5.8310000000000004</c:v>
                </c:pt>
                <c:pt idx="3">
                  <c:v>7.1638000000000002</c:v>
                </c:pt>
                <c:pt idx="4">
                  <c:v>9.1688799999999997</c:v>
                </c:pt>
                <c:pt idx="5">
                  <c:v>9.2218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F8D-4505-A4DC-36C759F7A03C}"/>
            </c:ext>
          </c:extLst>
        </c:ser>
        <c:ser>
          <c:idx val="4"/>
          <c:order val="4"/>
          <c:tx>
            <c:v>Temp. zewn. 24℃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Ogrzewanie!$P$63:$P$68</c:f>
              <c:numCache>
                <c:formatCode>0.00_ </c:formatCode>
                <c:ptCount val="6"/>
                <c:pt idx="0">
                  <c:v>5.3335499999999998</c:v>
                </c:pt>
                <c:pt idx="1">
                  <c:v>5.11252</c:v>
                </c:pt>
                <c:pt idx="2">
                  <c:v>5.7179500000000001</c:v>
                </c:pt>
                <c:pt idx="3">
                  <c:v>7.0249100000000002</c:v>
                </c:pt>
                <c:pt idx="4">
                  <c:v>8.9911159999999999</c:v>
                </c:pt>
                <c:pt idx="5">
                  <c:v>9.0430100000000007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F8D-4505-A4DC-36C759F7A0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zewnętrzna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16℃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Ogrzewanie!$B$7:$B$12</c:f>
              <c:numCache>
                <c:formatCode>General</c:formatCode>
                <c:ptCount val="6"/>
                <c:pt idx="0">
                  <c:v>-15</c:v>
                </c:pt>
                <c:pt idx="1">
                  <c:v>-10</c:v>
                </c:pt>
                <c:pt idx="2">
                  <c:v>-5</c:v>
                </c:pt>
                <c:pt idx="3">
                  <c:v>0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Ogrzewanie!$D$77:$D$82</c:f>
              <c:numCache>
                <c:formatCode>0.00_ </c:formatCode>
                <c:ptCount val="6"/>
                <c:pt idx="0">
                  <c:v>8.4537600000000008</c:v>
                </c:pt>
                <c:pt idx="1">
                  <c:v>8.8370800000000003</c:v>
                </c:pt>
                <c:pt idx="2">
                  <c:v>9.1944999999999997</c:v>
                </c:pt>
                <c:pt idx="3">
                  <c:v>9.4068799999999992</c:v>
                </c:pt>
                <c:pt idx="4">
                  <c:v>12.537672000000001</c:v>
                </c:pt>
                <c:pt idx="5">
                  <c:v>12.898199999999999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BB-4DE5-8531-0C4DA05460F7}"/>
            </c:ext>
          </c:extLst>
        </c:ser>
        <c:ser>
          <c:idx val="1"/>
          <c:order val="1"/>
          <c:tx>
            <c:v>Temp. zewn. 18℃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Ogrzewanie!$G$77:$G$82</c:f>
              <c:numCache>
                <c:formatCode>0.00_ </c:formatCode>
                <c:ptCount val="6"/>
                <c:pt idx="0">
                  <c:v>8.3231999999999999</c:v>
                </c:pt>
                <c:pt idx="1">
                  <c:v>8.7005999999999997</c:v>
                </c:pt>
                <c:pt idx="2">
                  <c:v>9.0525000000000002</c:v>
                </c:pt>
                <c:pt idx="3">
                  <c:v>9.2615999999999996</c:v>
                </c:pt>
                <c:pt idx="4">
                  <c:v>12.34404</c:v>
                </c:pt>
                <c:pt idx="5">
                  <c:v>12.699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BB-4DE5-8531-0C4DA05460F7}"/>
            </c:ext>
          </c:extLst>
        </c:ser>
        <c:ser>
          <c:idx val="2"/>
          <c:order val="2"/>
          <c:tx>
            <c:v>Temp. zewn. 20℃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Ogrzewanie!$J$77:$J$82</c:f>
              <c:numCache>
                <c:formatCode>0.00_ </c:formatCode>
                <c:ptCount val="6"/>
                <c:pt idx="0" formatCode="General">
                  <c:v>8.16</c:v>
                </c:pt>
                <c:pt idx="1">
                  <c:v>8.5299999999999994</c:v>
                </c:pt>
                <c:pt idx="2">
                  <c:v>8.875</c:v>
                </c:pt>
                <c:pt idx="3" formatCode="General">
                  <c:v>9.08</c:v>
                </c:pt>
                <c:pt idx="4">
                  <c:v>12.102</c:v>
                </c:pt>
                <c:pt idx="5" formatCode="General">
                  <c:v>12.45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BB-4DE5-8531-0C4DA05460F7}"/>
            </c:ext>
          </c:extLst>
        </c:ser>
        <c:ser>
          <c:idx val="3"/>
          <c:order val="3"/>
          <c:tx>
            <c:v>Temp. zewn. 22℃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Ogrzewanie!$M$77:$M$82</c:f>
              <c:numCache>
                <c:formatCode>0.00_ </c:formatCode>
                <c:ptCount val="6"/>
                <c:pt idx="0">
                  <c:v>7.9968000000000004</c:v>
                </c:pt>
                <c:pt idx="1">
                  <c:v>8.3594000000000008</c:v>
                </c:pt>
                <c:pt idx="2">
                  <c:v>8.6974999999999998</c:v>
                </c:pt>
                <c:pt idx="3">
                  <c:v>8.8984000000000005</c:v>
                </c:pt>
                <c:pt idx="4">
                  <c:v>11.859959999999999</c:v>
                </c:pt>
                <c:pt idx="5">
                  <c:v>12.201000000000001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7BB-4DE5-8531-0C4DA05460F7}"/>
            </c:ext>
          </c:extLst>
        </c:ser>
        <c:ser>
          <c:idx val="4"/>
          <c:order val="4"/>
          <c:tx>
            <c:v>Temp. zewn. 24℃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Ogrzewanie!$P$77:$P$82</c:f>
              <c:numCache>
                <c:formatCode>0.00_ </c:formatCode>
                <c:ptCount val="6"/>
                <c:pt idx="0">
                  <c:v>7.8417599999999998</c:v>
                </c:pt>
                <c:pt idx="1">
                  <c:v>8.1973299999999991</c:v>
                </c:pt>
                <c:pt idx="2">
                  <c:v>8.5288749999999993</c:v>
                </c:pt>
                <c:pt idx="3">
                  <c:v>8.7258800000000001</c:v>
                </c:pt>
                <c:pt idx="4">
                  <c:v>11.630022</c:v>
                </c:pt>
                <c:pt idx="5">
                  <c:v>11.964449999999999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7BB-4DE5-8531-0C4DA0546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zewnętrzna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in val="7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Moc całkowita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Temp. zewn. 16℃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Ogrzewanie!$B$7:$B$12</c:f>
              <c:numCache>
                <c:formatCode>General</c:formatCode>
                <c:ptCount val="6"/>
                <c:pt idx="0">
                  <c:v>-15</c:v>
                </c:pt>
                <c:pt idx="1">
                  <c:v>-10</c:v>
                </c:pt>
                <c:pt idx="2">
                  <c:v>-5</c:v>
                </c:pt>
                <c:pt idx="3">
                  <c:v>0</c:v>
                </c:pt>
                <c:pt idx="4">
                  <c:v>7</c:v>
                </c:pt>
                <c:pt idx="5">
                  <c:v>10</c:v>
                </c:pt>
              </c:numCache>
            </c:numRef>
          </c:cat>
          <c:val>
            <c:numRef>
              <c:f>Ogrzewanie!$D$91:$D$96</c:f>
              <c:numCache>
                <c:formatCode>0.00_ </c:formatCode>
                <c:ptCount val="6"/>
                <c:pt idx="0">
                  <c:v>7.0240799999999997</c:v>
                </c:pt>
                <c:pt idx="1">
                  <c:v>7.4695600000000004</c:v>
                </c:pt>
                <c:pt idx="2">
                  <c:v>9.1799959999999992</c:v>
                </c:pt>
                <c:pt idx="3">
                  <c:v>10.604495999999999</c:v>
                </c:pt>
                <c:pt idx="4">
                  <c:v>13.075355999999999</c:v>
                </c:pt>
                <c:pt idx="5">
                  <c:v>13.291880000000001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16-4E22-BF74-E76544576952}"/>
            </c:ext>
          </c:extLst>
        </c:ser>
        <c:ser>
          <c:idx val="1"/>
          <c:order val="1"/>
          <c:tx>
            <c:v>Temp. zewn. 18℃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Ogrzewanie!$G$91:$G$96</c:f>
              <c:numCache>
                <c:formatCode>0.00_ </c:formatCode>
                <c:ptCount val="6"/>
                <c:pt idx="0">
                  <c:v>6.9156000000000004</c:v>
                </c:pt>
                <c:pt idx="1">
                  <c:v>7.3541999999999996</c:v>
                </c:pt>
                <c:pt idx="2">
                  <c:v>9.0382200000000008</c:v>
                </c:pt>
                <c:pt idx="3">
                  <c:v>10.440720000000001</c:v>
                </c:pt>
                <c:pt idx="4">
                  <c:v>12.873419999999999</c:v>
                </c:pt>
                <c:pt idx="5">
                  <c:v>13.086600000000001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16-4E22-BF74-E76544576952}"/>
            </c:ext>
          </c:extLst>
        </c:ser>
        <c:ser>
          <c:idx val="2"/>
          <c:order val="2"/>
          <c:tx>
            <c:v>Temp. zewn. 20℃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Ogrzewanie!$J$91:$J$96</c:f>
              <c:numCache>
                <c:formatCode>0.00_ </c:formatCode>
                <c:ptCount val="6"/>
                <c:pt idx="0" formatCode="General">
                  <c:v>6.78</c:v>
                </c:pt>
                <c:pt idx="1">
                  <c:v>7.21</c:v>
                </c:pt>
                <c:pt idx="2">
                  <c:v>8.8610000000000007</c:v>
                </c:pt>
                <c:pt idx="3">
                  <c:v>10.236000000000001</c:v>
                </c:pt>
                <c:pt idx="4">
                  <c:v>12.621</c:v>
                </c:pt>
                <c:pt idx="5" formatCode="General">
                  <c:v>12.83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416-4E22-BF74-E76544576952}"/>
            </c:ext>
          </c:extLst>
        </c:ser>
        <c:ser>
          <c:idx val="3"/>
          <c:order val="3"/>
          <c:tx>
            <c:v>Temp. zewn. 22℃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Ogrzewanie!$M$91:$M$96</c:f>
              <c:numCache>
                <c:formatCode>0.00_ </c:formatCode>
                <c:ptCount val="6"/>
                <c:pt idx="0">
                  <c:v>6.6444000000000001</c:v>
                </c:pt>
                <c:pt idx="1">
                  <c:v>7.0658000000000003</c:v>
                </c:pt>
                <c:pt idx="2">
                  <c:v>8.6837800000000005</c:v>
                </c:pt>
                <c:pt idx="3">
                  <c:v>10.031280000000001</c:v>
                </c:pt>
                <c:pt idx="4">
                  <c:v>12.36858</c:v>
                </c:pt>
                <c:pt idx="5">
                  <c:v>12.573399999999999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416-4E22-BF74-E76544576952}"/>
            </c:ext>
          </c:extLst>
        </c:ser>
        <c:ser>
          <c:idx val="4"/>
          <c:order val="4"/>
          <c:tx>
            <c:v>Temp. zewn. 24℃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Ogrzewanie!$P$91:$P$96</c:f>
              <c:numCache>
                <c:formatCode>0.00_ </c:formatCode>
                <c:ptCount val="6"/>
                <c:pt idx="0">
                  <c:v>6.5155799999999999</c:v>
                </c:pt>
                <c:pt idx="1">
                  <c:v>6.9288100000000004</c:v>
                </c:pt>
                <c:pt idx="2">
                  <c:v>8.5154209999999999</c:v>
                </c:pt>
                <c:pt idx="3">
                  <c:v>9.8367959999999997</c:v>
                </c:pt>
                <c:pt idx="4">
                  <c:v>12.128781</c:v>
                </c:pt>
                <c:pt idx="5">
                  <c:v>12.32963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416-4E22-BF74-E76544576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5036624"/>
        <c:axId val="305029904"/>
      </c:lineChart>
      <c:catAx>
        <c:axId val="30503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Temperatura zewnętrzna (T suchy) [℃]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29904"/>
        <c:crosses val="autoZero"/>
        <c:auto val="1"/>
        <c:lblAlgn val="ctr"/>
        <c:lblOffset val="100"/>
        <c:noMultiLvlLbl val="0"/>
      </c:catAx>
      <c:valAx>
        <c:axId val="305029904"/>
        <c:scaling>
          <c:orientation val="minMax"/>
          <c:max val="13.5"/>
          <c:min val="6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Moc całkowita [kW]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05036624"/>
        <c:crosses val="autoZero"/>
        <c:crossBetween val="between"/>
        <c:majorUnit val="0.25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</xdr:colOff>
      <xdr:row>13</xdr:row>
      <xdr:rowOff>75245</xdr:rowOff>
    </xdr:from>
    <xdr:to>
      <xdr:col>16</xdr:col>
      <xdr:colOff>19050</xdr:colOff>
      <xdr:row>13</xdr:row>
      <xdr:rowOff>3679055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6185918B-A988-AED3-015D-BAA61AA47A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27</xdr:row>
      <xdr:rowOff>148590</xdr:rowOff>
    </xdr:from>
    <xdr:to>
      <xdr:col>16</xdr:col>
      <xdr:colOff>0</xdr:colOff>
      <xdr:row>27</xdr:row>
      <xdr:rowOff>3756210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16C1962B-EBDA-44F8-A0D1-404317560C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9525</xdr:colOff>
      <xdr:row>41</xdr:row>
      <xdr:rowOff>133350</xdr:rowOff>
    </xdr:from>
    <xdr:to>
      <xdr:col>16</xdr:col>
      <xdr:colOff>5715</xdr:colOff>
      <xdr:row>41</xdr:row>
      <xdr:rowOff>3733350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051B6AF-8321-45E7-86EF-DF22AA4C61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609600</xdr:colOff>
      <xdr:row>55</xdr:row>
      <xdr:rowOff>60959</xdr:rowOff>
    </xdr:from>
    <xdr:to>
      <xdr:col>15</xdr:col>
      <xdr:colOff>739140</xdr:colOff>
      <xdr:row>55</xdr:row>
      <xdr:rowOff>4380959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35C31ED2-1CED-41F0-8276-CFDBAA5C88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609600</xdr:colOff>
      <xdr:row>69</xdr:row>
      <xdr:rowOff>64770</xdr:rowOff>
    </xdr:from>
    <xdr:to>
      <xdr:col>15</xdr:col>
      <xdr:colOff>733425</xdr:colOff>
      <xdr:row>69</xdr:row>
      <xdr:rowOff>4384770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61D7EF8F-4E0D-4074-836D-5E65368BAF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0</xdr:colOff>
      <xdr:row>83</xdr:row>
      <xdr:rowOff>38100</xdr:rowOff>
    </xdr:from>
    <xdr:to>
      <xdr:col>16</xdr:col>
      <xdr:colOff>0</xdr:colOff>
      <xdr:row>83</xdr:row>
      <xdr:rowOff>4356195</xdr:rowOff>
    </xdr:to>
    <xdr:graphicFrame macro="">
      <xdr:nvGraphicFramePr>
        <xdr:cNvPr id="7" name="Wykres 6">
          <a:extLst>
            <a:ext uri="{FF2B5EF4-FFF2-40B4-BE49-F238E27FC236}">
              <a16:creationId xmlns:a16="http://schemas.microsoft.com/office/drawing/2014/main" id="{93A8AB23-A258-453E-B032-AB161DA152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11430</xdr:colOff>
      <xdr:row>97</xdr:row>
      <xdr:rowOff>91440</xdr:rowOff>
    </xdr:from>
    <xdr:to>
      <xdr:col>16</xdr:col>
      <xdr:colOff>7620</xdr:colOff>
      <xdr:row>97</xdr:row>
      <xdr:rowOff>4411440</xdr:rowOff>
    </xdr:to>
    <xdr:graphicFrame macro="">
      <xdr:nvGraphicFramePr>
        <xdr:cNvPr id="8" name="Wykres 7">
          <a:extLst>
            <a:ext uri="{FF2B5EF4-FFF2-40B4-BE49-F238E27FC236}">
              <a16:creationId xmlns:a16="http://schemas.microsoft.com/office/drawing/2014/main" id="{A77620B7-BBE9-46AC-90D3-4A4F032C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</xdr:colOff>
      <xdr:row>13</xdr:row>
      <xdr:rowOff>75245</xdr:rowOff>
    </xdr:from>
    <xdr:to>
      <xdr:col>16</xdr:col>
      <xdr:colOff>19050</xdr:colOff>
      <xdr:row>13</xdr:row>
      <xdr:rowOff>4935245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4B24DE17-D9D5-44F5-9F3C-2B33183E48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609600</xdr:colOff>
      <xdr:row>27</xdr:row>
      <xdr:rowOff>45720</xdr:rowOff>
    </xdr:from>
    <xdr:to>
      <xdr:col>15</xdr:col>
      <xdr:colOff>735330</xdr:colOff>
      <xdr:row>27</xdr:row>
      <xdr:rowOff>4905720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B264AF35-04D8-463F-98D9-44F267F1F0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7620</xdr:colOff>
      <xdr:row>41</xdr:row>
      <xdr:rowOff>38099</xdr:rowOff>
    </xdr:from>
    <xdr:to>
      <xdr:col>16</xdr:col>
      <xdr:colOff>0</xdr:colOff>
      <xdr:row>41</xdr:row>
      <xdr:rowOff>4898099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362EA00-A06E-4BA2-86A0-EA06B59404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609600</xdr:colOff>
      <xdr:row>55</xdr:row>
      <xdr:rowOff>57149</xdr:rowOff>
    </xdr:from>
    <xdr:to>
      <xdr:col>16</xdr:col>
      <xdr:colOff>0</xdr:colOff>
      <xdr:row>55</xdr:row>
      <xdr:rowOff>4917149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9E2AE9F5-7005-41D0-AC91-EEEAFB934A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609600</xdr:colOff>
      <xdr:row>69</xdr:row>
      <xdr:rowOff>62864</xdr:rowOff>
    </xdr:from>
    <xdr:to>
      <xdr:col>15</xdr:col>
      <xdr:colOff>735330</xdr:colOff>
      <xdr:row>69</xdr:row>
      <xdr:rowOff>4922864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75C3AF2A-B618-46CD-A623-024BEB61BD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0</xdr:colOff>
      <xdr:row>83</xdr:row>
      <xdr:rowOff>38099</xdr:rowOff>
    </xdr:from>
    <xdr:to>
      <xdr:col>16</xdr:col>
      <xdr:colOff>0</xdr:colOff>
      <xdr:row>83</xdr:row>
      <xdr:rowOff>4898099</xdr:rowOff>
    </xdr:to>
    <xdr:graphicFrame macro="">
      <xdr:nvGraphicFramePr>
        <xdr:cNvPr id="7" name="Wykres 6">
          <a:extLst>
            <a:ext uri="{FF2B5EF4-FFF2-40B4-BE49-F238E27FC236}">
              <a16:creationId xmlns:a16="http://schemas.microsoft.com/office/drawing/2014/main" id="{0285BCAD-CE2C-43FF-B93B-73D3C720CD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15240</xdr:colOff>
      <xdr:row>97</xdr:row>
      <xdr:rowOff>95249</xdr:rowOff>
    </xdr:from>
    <xdr:to>
      <xdr:col>16</xdr:col>
      <xdr:colOff>15240</xdr:colOff>
      <xdr:row>98</xdr:row>
      <xdr:rowOff>2249</xdr:rowOff>
    </xdr:to>
    <xdr:graphicFrame macro="">
      <xdr:nvGraphicFramePr>
        <xdr:cNvPr id="8" name="Wykres 7">
          <a:extLst>
            <a:ext uri="{FF2B5EF4-FFF2-40B4-BE49-F238E27FC236}">
              <a16:creationId xmlns:a16="http://schemas.microsoft.com/office/drawing/2014/main" id="{21C387D4-F98D-44DB-9986-DD6EC26CDD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99"/>
  <sheetViews>
    <sheetView topLeftCell="A14" workbookViewId="0">
      <selection activeCell="G6" sqref="G6"/>
    </sheetView>
  </sheetViews>
  <sheetFormatPr defaultColWidth="0" defaultRowHeight="15.6" zeroHeight="1"/>
  <cols>
    <col min="1" max="1" width="3.33203125" customWidth="1"/>
    <col min="2" max="3" width="9" style="2" customWidth="1"/>
    <col min="4" max="18" width="10.77734375" style="2" customWidth="1"/>
    <col min="19" max="19" width="9" customWidth="1"/>
    <col min="20" max="31" width="0" hidden="1" customWidth="1"/>
    <col min="32" max="16384" width="9" hidden="1"/>
  </cols>
  <sheetData>
    <row r="1" spans="2:18" ht="16.2" thickBot="1"/>
    <row r="2" spans="2:18" ht="30" customHeight="1" thickBot="1">
      <c r="B2" s="62" t="s">
        <v>8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4"/>
    </row>
    <row r="3" spans="2:18" ht="19.95" customHeight="1" thickBot="1">
      <c r="B3" s="41" t="s">
        <v>1</v>
      </c>
      <c r="C3" s="42"/>
      <c r="D3" s="57" t="s">
        <v>7</v>
      </c>
      <c r="E3" s="54"/>
      <c r="F3" s="55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6"/>
    </row>
    <row r="4" spans="2:18" ht="18" customHeight="1" thickBot="1">
      <c r="B4" s="43"/>
      <c r="C4" s="51"/>
      <c r="D4" s="47">
        <v>25</v>
      </c>
      <c r="E4" s="48"/>
      <c r="F4" s="59"/>
      <c r="G4" s="60">
        <v>30</v>
      </c>
      <c r="H4" s="48"/>
      <c r="I4" s="61"/>
      <c r="J4" s="47">
        <v>35</v>
      </c>
      <c r="K4" s="48"/>
      <c r="L4" s="50"/>
      <c r="M4" s="60">
        <v>40</v>
      </c>
      <c r="N4" s="48"/>
      <c r="O4" s="61"/>
      <c r="P4" s="47">
        <v>46</v>
      </c>
      <c r="Q4" s="48"/>
      <c r="R4" s="50"/>
    </row>
    <row r="5" spans="2:18" ht="31.8" thickBot="1">
      <c r="B5" s="45"/>
      <c r="C5" s="52"/>
      <c r="D5" s="25" t="s">
        <v>2</v>
      </c>
      <c r="E5" s="15" t="s">
        <v>5</v>
      </c>
      <c r="F5" s="16" t="s">
        <v>6</v>
      </c>
      <c r="G5" s="14" t="s">
        <v>2</v>
      </c>
      <c r="H5" s="15" t="s">
        <v>5</v>
      </c>
      <c r="I5" s="31" t="s">
        <v>6</v>
      </c>
      <c r="J5" s="25" t="s">
        <v>2</v>
      </c>
      <c r="K5" s="15" t="s">
        <v>5</v>
      </c>
      <c r="L5" s="16" t="s">
        <v>6</v>
      </c>
      <c r="M5" s="14" t="s">
        <v>2</v>
      </c>
      <c r="N5" s="15" t="s">
        <v>5</v>
      </c>
      <c r="O5" s="31" t="s">
        <v>6</v>
      </c>
      <c r="P5" s="25" t="s">
        <v>2</v>
      </c>
      <c r="Q5" s="15" t="s">
        <v>5</v>
      </c>
      <c r="R5" s="16" t="s">
        <v>6</v>
      </c>
    </row>
    <row r="6" spans="2:18" ht="31.8" thickBot="1">
      <c r="B6" s="23" t="s">
        <v>3</v>
      </c>
      <c r="C6" s="24" t="s">
        <v>4</v>
      </c>
      <c r="D6" s="26" t="s">
        <v>0</v>
      </c>
      <c r="E6" s="12" t="s">
        <v>0</v>
      </c>
      <c r="F6" s="27" t="s">
        <v>0</v>
      </c>
      <c r="G6" s="11" t="s">
        <v>0</v>
      </c>
      <c r="H6" s="12" t="s">
        <v>0</v>
      </c>
      <c r="I6" s="32" t="s">
        <v>0</v>
      </c>
      <c r="J6" s="26" t="s">
        <v>0</v>
      </c>
      <c r="K6" s="12" t="s">
        <v>0</v>
      </c>
      <c r="L6" s="13" t="s">
        <v>0</v>
      </c>
      <c r="M6" s="11" t="s">
        <v>0</v>
      </c>
      <c r="N6" s="12" t="s">
        <v>0</v>
      </c>
      <c r="O6" s="32" t="s">
        <v>0</v>
      </c>
      <c r="P6" s="26" t="s">
        <v>0</v>
      </c>
      <c r="Q6" s="12" t="s">
        <v>0</v>
      </c>
      <c r="R6" s="13" t="s">
        <v>0</v>
      </c>
    </row>
    <row r="7" spans="2:18" ht="18" customHeight="1">
      <c r="B7" s="17">
        <v>20</v>
      </c>
      <c r="C7" s="18">
        <v>14</v>
      </c>
      <c r="D7" s="28">
        <v>3.2463882709440002</v>
      </c>
      <c r="E7" s="6">
        <v>2.1721308365383201</v>
      </c>
      <c r="F7" s="10">
        <v>0.77119133059584</v>
      </c>
      <c r="G7" s="9">
        <v>3.7314807712000002</v>
      </c>
      <c r="H7" s="6">
        <v>2.6816430080720002</v>
      </c>
      <c r="I7" s="33">
        <v>0.91808491737599995</v>
      </c>
      <c r="J7" s="28">
        <v>3.5879622800000002</v>
      </c>
      <c r="K7" s="6">
        <v>2.6550920871999999</v>
      </c>
      <c r="L7" s="10">
        <v>0.92735850239999995</v>
      </c>
      <c r="M7" s="9">
        <v>3.0138883152</v>
      </c>
      <c r="N7" s="6">
        <v>2.2568282741200001</v>
      </c>
      <c r="O7" s="33">
        <v>0.79752831206399999</v>
      </c>
      <c r="P7" s="28">
        <v>2.56180506792</v>
      </c>
      <c r="Q7" s="6">
        <v>2.0311454467079999</v>
      </c>
      <c r="R7" s="10">
        <v>0.70182491461632002</v>
      </c>
    </row>
    <row r="8" spans="2:18" ht="18" customHeight="1">
      <c r="B8" s="19">
        <v>24</v>
      </c>
      <c r="C8" s="20">
        <v>17</v>
      </c>
      <c r="D8" s="29">
        <v>3.5286829032</v>
      </c>
      <c r="E8" s="1">
        <v>2.3929173434250002</v>
      </c>
      <c r="F8" s="3">
        <v>0.82923798988800002</v>
      </c>
      <c r="G8" s="7">
        <v>4.0559573599999998</v>
      </c>
      <c r="H8" s="1">
        <v>2.9542189424999998</v>
      </c>
      <c r="I8" s="34">
        <v>0.98718808319999996</v>
      </c>
      <c r="J8" s="29">
        <v>3.899959</v>
      </c>
      <c r="K8" s="1">
        <v>2.9249692500000002</v>
      </c>
      <c r="L8" s="3">
        <v>0.99715967999999999</v>
      </c>
      <c r="M8" s="7">
        <v>3.2759655599999999</v>
      </c>
      <c r="N8" s="1">
        <v>2.4862238625000002</v>
      </c>
      <c r="O8" s="34">
        <v>0.85755732480000002</v>
      </c>
      <c r="P8" s="29">
        <v>2.7845707260000001</v>
      </c>
      <c r="Q8" s="1">
        <v>2.2376014762500001</v>
      </c>
      <c r="R8" s="3">
        <v>0.75465044582399998</v>
      </c>
    </row>
    <row r="9" spans="2:18" ht="18" customHeight="1">
      <c r="B9" s="19">
        <v>26</v>
      </c>
      <c r="C9" s="20">
        <v>18</v>
      </c>
      <c r="D9" s="29">
        <v>3.7144030560000001</v>
      </c>
      <c r="E9" s="1">
        <v>2.5524451663200001</v>
      </c>
      <c r="F9" s="3">
        <v>0.86378957280000002</v>
      </c>
      <c r="G9" s="7">
        <v>4.2694288</v>
      </c>
      <c r="H9" s="1">
        <v>3.1511668720000001</v>
      </c>
      <c r="I9" s="34">
        <v>1.0283209200000001</v>
      </c>
      <c r="J9" s="29">
        <v>4.1052200000000001</v>
      </c>
      <c r="K9" s="1">
        <v>3.1199672000000001</v>
      </c>
      <c r="L9" s="3">
        <v>1.038708</v>
      </c>
      <c r="M9" s="7">
        <v>3.4483847999999999</v>
      </c>
      <c r="N9" s="1">
        <v>2.6519721199999999</v>
      </c>
      <c r="O9" s="34">
        <v>0.89328887999999995</v>
      </c>
      <c r="P9" s="29">
        <v>2.93112708</v>
      </c>
      <c r="Q9" s="1">
        <v>2.386774908</v>
      </c>
      <c r="R9" s="3">
        <v>0.78609421440000005</v>
      </c>
    </row>
    <row r="10" spans="2:18" ht="18" customHeight="1">
      <c r="B10" s="19">
        <v>27</v>
      </c>
      <c r="C10" s="20">
        <v>19</v>
      </c>
      <c r="D10" s="29">
        <v>3.7902072000000002</v>
      </c>
      <c r="E10" s="1">
        <v>2.6388060929999999</v>
      </c>
      <c r="F10" s="3">
        <v>0.87251471999999997</v>
      </c>
      <c r="G10" s="7">
        <v>4.35656</v>
      </c>
      <c r="H10" s="1">
        <v>3.2577853000000001</v>
      </c>
      <c r="I10" s="34">
        <v>1.038708</v>
      </c>
      <c r="J10" s="29">
        <v>4.1890000000000001</v>
      </c>
      <c r="K10" s="1">
        <v>3.22553</v>
      </c>
      <c r="L10" s="3">
        <v>1.0491999999999999</v>
      </c>
      <c r="M10" s="7">
        <v>3.5187599999999999</v>
      </c>
      <c r="N10" s="1">
        <v>2.7417004999999999</v>
      </c>
      <c r="O10" s="34">
        <v>0.902312</v>
      </c>
      <c r="P10" s="29">
        <v>2.9909460000000001</v>
      </c>
      <c r="Q10" s="1">
        <v>2.4675304499999999</v>
      </c>
      <c r="R10" s="3">
        <v>0.79403455999999994</v>
      </c>
    </row>
    <row r="11" spans="2:18" ht="18" customHeight="1">
      <c r="B11" s="19">
        <v>30</v>
      </c>
      <c r="C11" s="20">
        <v>22</v>
      </c>
      <c r="D11" s="29">
        <v>3.903913416</v>
      </c>
      <c r="E11" s="1">
        <v>2.7179702757899999</v>
      </c>
      <c r="F11" s="3">
        <v>0.89432758800000001</v>
      </c>
      <c r="G11" s="7">
        <v>4.4872567999999999</v>
      </c>
      <c r="H11" s="1">
        <v>3.355518859</v>
      </c>
      <c r="I11" s="34">
        <v>1.0646757</v>
      </c>
      <c r="J11" s="29">
        <v>4.3146699999999996</v>
      </c>
      <c r="K11" s="1">
        <v>3.3222958999999999</v>
      </c>
      <c r="L11" s="3">
        <v>1.0754300000000001</v>
      </c>
      <c r="M11" s="7">
        <v>3.6243227999999998</v>
      </c>
      <c r="N11" s="1">
        <v>2.8239515150000001</v>
      </c>
      <c r="O11" s="34">
        <v>0.92486979999999996</v>
      </c>
      <c r="P11" s="29">
        <v>3.08067438</v>
      </c>
      <c r="Q11" s="1">
        <v>2.5415563634999998</v>
      </c>
      <c r="R11" s="3">
        <v>0.81388542399999997</v>
      </c>
    </row>
    <row r="12" spans="2:18" ht="18" customHeight="1" thickBot="1">
      <c r="B12" s="21">
        <v>32</v>
      </c>
      <c r="C12" s="22">
        <v>24</v>
      </c>
      <c r="D12" s="30">
        <v>3.9819916843200001</v>
      </c>
      <c r="E12" s="4">
        <v>2.7723296813057998</v>
      </c>
      <c r="F12" s="5">
        <v>0.90774250182000005</v>
      </c>
      <c r="G12" s="8">
        <v>4.5770019360000003</v>
      </c>
      <c r="H12" s="4">
        <v>3.4226292361800001</v>
      </c>
      <c r="I12" s="35">
        <v>1.0806458354999999</v>
      </c>
      <c r="J12" s="30">
        <v>4.4009634000000002</v>
      </c>
      <c r="K12" s="4">
        <v>3.3887418180000002</v>
      </c>
      <c r="L12" s="5">
        <v>1.0915614499999999</v>
      </c>
      <c r="M12" s="8">
        <v>3.6968092559999999</v>
      </c>
      <c r="N12" s="4">
        <v>2.8804305452999999</v>
      </c>
      <c r="O12" s="35">
        <v>0.93874284699999999</v>
      </c>
      <c r="P12" s="30">
        <v>3.1422878675999999</v>
      </c>
      <c r="Q12" s="4">
        <v>2.5923874907700002</v>
      </c>
      <c r="R12" s="5">
        <v>0.82609370536000004</v>
      </c>
    </row>
    <row r="13" spans="2:18" ht="18" customHeight="1">
      <c r="B13" s="39"/>
      <c r="C13" s="39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</row>
    <row r="14" spans="2:18" ht="300" customHeight="1"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</row>
    <row r="15" spans="2:18" ht="18" customHeight="1" thickBot="1">
      <c r="B15" s="39"/>
      <c r="C15" s="39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</row>
    <row r="16" spans="2:18" ht="30" customHeight="1" thickBot="1">
      <c r="B16" s="62" t="s">
        <v>9</v>
      </c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4"/>
    </row>
    <row r="17" spans="2:18" ht="19.95" customHeight="1" thickBot="1">
      <c r="B17" s="41" t="s">
        <v>1</v>
      </c>
      <c r="C17" s="42"/>
      <c r="D17" s="53" t="s">
        <v>7</v>
      </c>
      <c r="E17" s="54"/>
      <c r="F17" s="55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6"/>
    </row>
    <row r="18" spans="2:18" ht="16.2" thickBot="1">
      <c r="B18" s="43"/>
      <c r="C18" s="51"/>
      <c r="D18" s="47">
        <v>25</v>
      </c>
      <c r="E18" s="48"/>
      <c r="F18" s="59"/>
      <c r="G18" s="60">
        <v>30</v>
      </c>
      <c r="H18" s="48"/>
      <c r="I18" s="61"/>
      <c r="J18" s="47">
        <v>35</v>
      </c>
      <c r="K18" s="48"/>
      <c r="L18" s="50"/>
      <c r="M18" s="60">
        <v>40</v>
      </c>
      <c r="N18" s="48"/>
      <c r="O18" s="61"/>
      <c r="P18" s="47">
        <v>46</v>
      </c>
      <c r="Q18" s="48"/>
      <c r="R18" s="50"/>
    </row>
    <row r="19" spans="2:18" ht="31.8" thickBot="1">
      <c r="B19" s="45"/>
      <c r="C19" s="52"/>
      <c r="D19" s="25" t="s">
        <v>2</v>
      </c>
      <c r="E19" s="15" t="s">
        <v>5</v>
      </c>
      <c r="F19" s="16" t="s">
        <v>6</v>
      </c>
      <c r="G19" s="14" t="s">
        <v>2</v>
      </c>
      <c r="H19" s="15" t="s">
        <v>5</v>
      </c>
      <c r="I19" s="31" t="s">
        <v>6</v>
      </c>
      <c r="J19" s="25" t="s">
        <v>2</v>
      </c>
      <c r="K19" s="15" t="s">
        <v>5</v>
      </c>
      <c r="L19" s="16" t="s">
        <v>6</v>
      </c>
      <c r="M19" s="14" t="s">
        <v>2</v>
      </c>
      <c r="N19" s="15" t="s">
        <v>5</v>
      </c>
      <c r="O19" s="31" t="s">
        <v>6</v>
      </c>
      <c r="P19" s="25" t="s">
        <v>2</v>
      </c>
      <c r="Q19" s="15" t="s">
        <v>5</v>
      </c>
      <c r="R19" s="16" t="s">
        <v>6</v>
      </c>
    </row>
    <row r="20" spans="2:18" ht="31.8" thickBot="1">
      <c r="B20" s="23" t="s">
        <v>3</v>
      </c>
      <c r="C20" s="24" t="s">
        <v>4</v>
      </c>
      <c r="D20" s="26" t="s">
        <v>0</v>
      </c>
      <c r="E20" s="12" t="s">
        <v>0</v>
      </c>
      <c r="F20" s="27" t="s">
        <v>0</v>
      </c>
      <c r="G20" s="11" t="s">
        <v>0</v>
      </c>
      <c r="H20" s="12" t="s">
        <v>0</v>
      </c>
      <c r="I20" s="32" t="s">
        <v>0</v>
      </c>
      <c r="J20" s="26" t="s">
        <v>0</v>
      </c>
      <c r="K20" s="12" t="s">
        <v>0</v>
      </c>
      <c r="L20" s="13" t="s">
        <v>0</v>
      </c>
      <c r="M20" s="11" t="s">
        <v>0</v>
      </c>
      <c r="N20" s="12" t="s">
        <v>0</v>
      </c>
      <c r="O20" s="32" t="s">
        <v>0</v>
      </c>
      <c r="P20" s="26" t="s">
        <v>0</v>
      </c>
      <c r="Q20" s="12" t="s">
        <v>0</v>
      </c>
      <c r="R20" s="13" t="s">
        <v>0</v>
      </c>
    </row>
    <row r="21" spans="2:18" ht="18" customHeight="1">
      <c r="B21" s="19">
        <v>20</v>
      </c>
      <c r="C21" s="20">
        <v>14</v>
      </c>
      <c r="D21" s="28">
        <v>4.1841132191039998</v>
      </c>
      <c r="E21" s="6">
        <v>2.7995546398831199</v>
      </c>
      <c r="F21" s="10">
        <v>1.0650555070848</v>
      </c>
      <c r="G21" s="9">
        <v>4.8093255391999996</v>
      </c>
      <c r="H21" s="6">
        <v>3.456240296152</v>
      </c>
      <c r="I21" s="33">
        <v>1.2679232227199999</v>
      </c>
      <c r="J21" s="28">
        <v>4.6243514799999996</v>
      </c>
      <c r="K21" s="6">
        <v>3.4220200952000002</v>
      </c>
      <c r="L21" s="10">
        <v>1.2807305280000001</v>
      </c>
      <c r="M21" s="9">
        <v>3.8844552432000001</v>
      </c>
      <c r="N21" s="6">
        <v>2.9087170809199998</v>
      </c>
      <c r="O21" s="33">
        <v>1.10142825408</v>
      </c>
      <c r="P21" s="28">
        <v>3.30178695672</v>
      </c>
      <c r="Q21" s="6">
        <v>2.617845372828</v>
      </c>
      <c r="R21" s="10">
        <v>0.96925686359039998</v>
      </c>
    </row>
    <row r="22" spans="2:18" ht="18" customHeight="1">
      <c r="B22" s="19">
        <v>24</v>
      </c>
      <c r="C22" s="20">
        <v>17</v>
      </c>
      <c r="D22" s="29">
        <v>4.5479491512000001</v>
      </c>
      <c r="E22" s="1">
        <v>3.084115716675</v>
      </c>
      <c r="F22" s="3">
        <v>1.14522097536</v>
      </c>
      <c r="G22" s="7">
        <v>5.2275277600000001</v>
      </c>
      <c r="H22" s="1">
        <v>3.8075502674999999</v>
      </c>
      <c r="I22" s="34">
        <v>1.3633583039999999</v>
      </c>
      <c r="J22" s="29">
        <v>5.0264689999999996</v>
      </c>
      <c r="K22" s="1">
        <v>3.7698517499999999</v>
      </c>
      <c r="L22" s="3">
        <v>1.3771296</v>
      </c>
      <c r="M22" s="7">
        <v>4.2222339599999996</v>
      </c>
      <c r="N22" s="1">
        <v>3.2043739874999999</v>
      </c>
      <c r="O22" s="34">
        <v>1.184331456</v>
      </c>
      <c r="P22" s="29">
        <v>3.5888988660000001</v>
      </c>
      <c r="Q22" s="1">
        <v>2.8839365887500001</v>
      </c>
      <c r="R22" s="3">
        <v>1.04221168128</v>
      </c>
    </row>
    <row r="23" spans="2:18" ht="18" customHeight="1">
      <c r="B23" s="19">
        <v>26</v>
      </c>
      <c r="C23" s="20">
        <v>18</v>
      </c>
      <c r="D23" s="29">
        <v>4.7873148959999998</v>
      </c>
      <c r="E23" s="1">
        <v>3.2897234311200001</v>
      </c>
      <c r="F23" s="3">
        <v>1.1929385159999999</v>
      </c>
      <c r="G23" s="7">
        <v>5.5026608000000001</v>
      </c>
      <c r="H23" s="1">
        <v>4.0613869520000003</v>
      </c>
      <c r="I23" s="34">
        <v>1.4201649000000001</v>
      </c>
      <c r="J23" s="29">
        <v>5.2910199999999996</v>
      </c>
      <c r="K23" s="1">
        <v>4.0211752000000001</v>
      </c>
      <c r="L23" s="3">
        <v>1.43451</v>
      </c>
      <c r="M23" s="7">
        <v>4.4444568000000002</v>
      </c>
      <c r="N23" s="1">
        <v>3.4179989200000001</v>
      </c>
      <c r="O23" s="34">
        <v>1.2336786</v>
      </c>
      <c r="P23" s="29">
        <v>3.7777882800000002</v>
      </c>
      <c r="Q23" s="1">
        <v>3.076199028</v>
      </c>
      <c r="R23" s="3">
        <v>1.0856371680000001</v>
      </c>
    </row>
    <row r="24" spans="2:18" ht="18" customHeight="1">
      <c r="B24" s="19">
        <v>27</v>
      </c>
      <c r="C24" s="20">
        <v>19</v>
      </c>
      <c r="D24" s="29">
        <v>4.8850151999999998</v>
      </c>
      <c r="E24" s="1">
        <v>3.4010298630000002</v>
      </c>
      <c r="F24" s="3">
        <v>1.2049884</v>
      </c>
      <c r="G24" s="7">
        <v>5.61496</v>
      </c>
      <c r="H24" s="1">
        <v>4.1988022999999997</v>
      </c>
      <c r="I24" s="34">
        <v>1.43451</v>
      </c>
      <c r="J24" s="29">
        <v>5.399</v>
      </c>
      <c r="K24" s="1">
        <v>4.1572300000000002</v>
      </c>
      <c r="L24" s="3">
        <v>1.4490000000000001</v>
      </c>
      <c r="M24" s="7">
        <v>4.5351600000000003</v>
      </c>
      <c r="N24" s="1">
        <v>3.5336455</v>
      </c>
      <c r="O24" s="34">
        <v>1.24614</v>
      </c>
      <c r="P24" s="29">
        <v>3.854886</v>
      </c>
      <c r="Q24" s="1">
        <v>3.1802809500000002</v>
      </c>
      <c r="R24" s="3">
        <v>1.0966031999999999</v>
      </c>
    </row>
    <row r="25" spans="2:18" ht="18" customHeight="1">
      <c r="B25" s="19">
        <v>30</v>
      </c>
      <c r="C25" s="20">
        <v>22</v>
      </c>
      <c r="D25" s="29">
        <v>5.0315656559999997</v>
      </c>
      <c r="E25" s="1">
        <v>3.5030607588899998</v>
      </c>
      <c r="F25" s="3">
        <v>1.2351131099999999</v>
      </c>
      <c r="G25" s="7">
        <v>5.7834088000000001</v>
      </c>
      <c r="H25" s="1">
        <v>4.3247663689999998</v>
      </c>
      <c r="I25" s="34">
        <v>1.4703727499999999</v>
      </c>
      <c r="J25" s="29">
        <v>5.5609700000000002</v>
      </c>
      <c r="K25" s="1">
        <v>4.2819469000000003</v>
      </c>
      <c r="L25" s="3">
        <v>1.485225</v>
      </c>
      <c r="M25" s="7">
        <v>4.6712147999999996</v>
      </c>
      <c r="N25" s="1">
        <v>3.6396548649999998</v>
      </c>
      <c r="O25" s="34">
        <v>1.2772935000000001</v>
      </c>
      <c r="P25" s="29">
        <v>3.97053258</v>
      </c>
      <c r="Q25" s="1">
        <v>3.2756893785000001</v>
      </c>
      <c r="R25" s="3">
        <v>1.12401828</v>
      </c>
    </row>
    <row r="26" spans="2:18" ht="18" customHeight="1" thickBot="1">
      <c r="B26" s="21">
        <v>32</v>
      </c>
      <c r="C26" s="22">
        <v>24</v>
      </c>
      <c r="D26" s="30">
        <v>5.1321969691199998</v>
      </c>
      <c r="E26" s="4">
        <v>3.5731219740678002</v>
      </c>
      <c r="F26" s="5">
        <v>1.2536398066500001</v>
      </c>
      <c r="G26" s="8">
        <v>5.8990769759999999</v>
      </c>
      <c r="H26" s="4">
        <v>4.4112616963800004</v>
      </c>
      <c r="I26" s="35">
        <v>1.4924283412499999</v>
      </c>
      <c r="J26" s="30">
        <v>5.6721893999999997</v>
      </c>
      <c r="K26" s="4">
        <v>4.3675858380000001</v>
      </c>
      <c r="L26" s="5">
        <v>1.507503375</v>
      </c>
      <c r="M26" s="8">
        <v>4.7646390959999998</v>
      </c>
      <c r="N26" s="4">
        <v>3.7124479623000002</v>
      </c>
      <c r="O26" s="35">
        <v>1.2964529025</v>
      </c>
      <c r="P26" s="30">
        <v>4.0499432316000004</v>
      </c>
      <c r="Q26" s="4">
        <v>3.3412031660700001</v>
      </c>
      <c r="R26" s="5">
        <v>1.1408785542</v>
      </c>
    </row>
    <row r="27" spans="2:18" ht="18" customHeight="1">
      <c r="B27" s="39"/>
      <c r="C27" s="39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</row>
    <row r="28" spans="2:18" ht="300" customHeight="1"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</row>
    <row r="29" spans="2:18" ht="18" customHeight="1" thickBot="1">
      <c r="B29" s="39"/>
      <c r="C29" s="39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</row>
    <row r="30" spans="2:18" ht="30" customHeight="1" thickBot="1">
      <c r="B30" s="62" t="s">
        <v>10</v>
      </c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4"/>
    </row>
    <row r="31" spans="2:18" ht="19.95" customHeight="1" thickBot="1">
      <c r="B31" s="41" t="s">
        <v>1</v>
      </c>
      <c r="C31" s="42"/>
      <c r="D31" s="47" t="s">
        <v>7</v>
      </c>
      <c r="E31" s="48"/>
      <c r="F31" s="49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50"/>
    </row>
    <row r="32" spans="2:18" ht="16.2" thickBot="1">
      <c r="B32" s="43"/>
      <c r="C32" s="51"/>
      <c r="D32" s="47">
        <v>25</v>
      </c>
      <c r="E32" s="48"/>
      <c r="F32" s="59"/>
      <c r="G32" s="60">
        <v>30</v>
      </c>
      <c r="H32" s="48"/>
      <c r="I32" s="61"/>
      <c r="J32" s="47">
        <v>35</v>
      </c>
      <c r="K32" s="48"/>
      <c r="L32" s="50"/>
      <c r="M32" s="60">
        <v>40</v>
      </c>
      <c r="N32" s="48"/>
      <c r="O32" s="61"/>
      <c r="P32" s="47">
        <v>46</v>
      </c>
      <c r="Q32" s="48"/>
      <c r="R32" s="50"/>
    </row>
    <row r="33" spans="2:18" ht="31.8" thickBot="1">
      <c r="B33" s="45"/>
      <c r="C33" s="52"/>
      <c r="D33" s="25" t="s">
        <v>2</v>
      </c>
      <c r="E33" s="15" t="s">
        <v>5</v>
      </c>
      <c r="F33" s="16" t="s">
        <v>6</v>
      </c>
      <c r="G33" s="14" t="s">
        <v>2</v>
      </c>
      <c r="H33" s="15" t="s">
        <v>5</v>
      </c>
      <c r="I33" s="31" t="s">
        <v>6</v>
      </c>
      <c r="J33" s="25" t="s">
        <v>2</v>
      </c>
      <c r="K33" s="15" t="s">
        <v>5</v>
      </c>
      <c r="L33" s="16" t="s">
        <v>6</v>
      </c>
      <c r="M33" s="14" t="s">
        <v>2</v>
      </c>
      <c r="N33" s="15" t="s">
        <v>5</v>
      </c>
      <c r="O33" s="31" t="s">
        <v>6</v>
      </c>
      <c r="P33" s="25" t="s">
        <v>2</v>
      </c>
      <c r="Q33" s="15" t="s">
        <v>5</v>
      </c>
      <c r="R33" s="16" t="s">
        <v>6</v>
      </c>
    </row>
    <row r="34" spans="2:18" ht="31.8" thickBot="1">
      <c r="B34" s="23" t="s">
        <v>3</v>
      </c>
      <c r="C34" s="24" t="s">
        <v>4</v>
      </c>
      <c r="D34" s="26" t="s">
        <v>0</v>
      </c>
      <c r="E34" s="12" t="s">
        <v>0</v>
      </c>
      <c r="F34" s="27" t="s">
        <v>0</v>
      </c>
      <c r="G34" s="11" t="s">
        <v>0</v>
      </c>
      <c r="H34" s="12" t="s">
        <v>0</v>
      </c>
      <c r="I34" s="32" t="s">
        <v>0</v>
      </c>
      <c r="J34" s="26" t="s">
        <v>0</v>
      </c>
      <c r="K34" s="12" t="s">
        <v>0</v>
      </c>
      <c r="L34" s="13" t="s">
        <v>0</v>
      </c>
      <c r="M34" s="11" t="s">
        <v>0</v>
      </c>
      <c r="N34" s="12" t="s">
        <v>0</v>
      </c>
      <c r="O34" s="32" t="s">
        <v>0</v>
      </c>
      <c r="P34" s="26" t="s">
        <v>0</v>
      </c>
      <c r="Q34" s="12" t="s">
        <v>0</v>
      </c>
      <c r="R34" s="13" t="s">
        <v>0</v>
      </c>
    </row>
    <row r="35" spans="2:18" ht="18" customHeight="1">
      <c r="B35" s="19">
        <v>20</v>
      </c>
      <c r="C35" s="20">
        <v>14</v>
      </c>
      <c r="D35" s="28">
        <v>4.5096045234239996</v>
      </c>
      <c r="E35" s="6">
        <v>3.0173381088127198</v>
      </c>
      <c r="F35" s="10">
        <v>0.92466516764160001</v>
      </c>
      <c r="G35" s="9">
        <v>5.1834534752000003</v>
      </c>
      <c r="H35" s="6">
        <v>3.7251087763120001</v>
      </c>
      <c r="I35" s="33">
        <v>1.10079186624</v>
      </c>
      <c r="J35" s="28">
        <v>4.98408988</v>
      </c>
      <c r="K35" s="6">
        <v>3.6882265111999999</v>
      </c>
      <c r="L35" s="10">
        <v>1.1119109760000001</v>
      </c>
      <c r="M35" s="9">
        <v>4.1866354992000003</v>
      </c>
      <c r="N35" s="6">
        <v>3.1349925345199998</v>
      </c>
      <c r="O35" s="33">
        <v>0.95624343936</v>
      </c>
      <c r="P35" s="28">
        <v>3.5586401743199998</v>
      </c>
      <c r="Q35" s="6">
        <v>2.8214932810679998</v>
      </c>
      <c r="R35" s="10">
        <v>0.84149422663679996</v>
      </c>
    </row>
    <row r="36" spans="2:18" ht="18" customHeight="1">
      <c r="B36" s="19">
        <v>24</v>
      </c>
      <c r="C36" s="20">
        <v>17</v>
      </c>
      <c r="D36" s="29">
        <v>4.9017440472000002</v>
      </c>
      <c r="E36" s="1">
        <v>3.3240358131750001</v>
      </c>
      <c r="F36" s="3">
        <v>0.99426362112</v>
      </c>
      <c r="G36" s="7">
        <v>5.6341885600000001</v>
      </c>
      <c r="H36" s="1">
        <v>4.1037479174999998</v>
      </c>
      <c r="I36" s="34">
        <v>1.183647168</v>
      </c>
      <c r="J36" s="29">
        <v>5.4174889999999998</v>
      </c>
      <c r="K36" s="1">
        <v>4.0631167499999998</v>
      </c>
      <c r="L36" s="3">
        <v>1.1956032000000001</v>
      </c>
      <c r="M36" s="7">
        <v>4.5506907600000002</v>
      </c>
      <c r="N36" s="1">
        <v>3.4536492375000001</v>
      </c>
      <c r="O36" s="34">
        <v>1.0282187519999999</v>
      </c>
      <c r="P36" s="29">
        <v>3.8680871460000001</v>
      </c>
      <c r="Q36" s="1">
        <v>3.10828431375</v>
      </c>
      <c r="R36" s="3">
        <v>0.90483250175999996</v>
      </c>
    </row>
    <row r="37" spans="2:18" ht="18" customHeight="1">
      <c r="B37" s="19">
        <v>26</v>
      </c>
      <c r="C37" s="20">
        <v>18</v>
      </c>
      <c r="D37" s="29">
        <v>5.1597305760000003</v>
      </c>
      <c r="E37" s="1">
        <v>3.54563820072</v>
      </c>
      <c r="F37" s="3">
        <v>1.035691272</v>
      </c>
      <c r="G37" s="7">
        <v>5.9307248000000001</v>
      </c>
      <c r="H37" s="1">
        <v>4.3773311120000002</v>
      </c>
      <c r="I37" s="34">
        <v>1.2329657999999999</v>
      </c>
      <c r="J37" s="29">
        <v>5.7026199999999996</v>
      </c>
      <c r="K37" s="1">
        <v>4.3339911999999998</v>
      </c>
      <c r="L37" s="3">
        <v>1.24542</v>
      </c>
      <c r="M37" s="7">
        <v>4.7902008</v>
      </c>
      <c r="N37" s="1">
        <v>3.6838925200000001</v>
      </c>
      <c r="O37" s="34">
        <v>1.0710611999999999</v>
      </c>
      <c r="P37" s="29">
        <v>4.0716706800000004</v>
      </c>
      <c r="Q37" s="1">
        <v>3.3155032680000001</v>
      </c>
      <c r="R37" s="3">
        <v>0.94253385599999995</v>
      </c>
    </row>
    <row r="38" spans="2:18" ht="18" customHeight="1">
      <c r="B38" s="19">
        <v>27</v>
      </c>
      <c r="C38" s="20">
        <v>19</v>
      </c>
      <c r="D38" s="29">
        <v>5.2650312000000001</v>
      </c>
      <c r="E38" s="1">
        <v>3.665603403</v>
      </c>
      <c r="F38" s="3">
        <v>1.0461528</v>
      </c>
      <c r="G38" s="7">
        <v>6.0517599999999998</v>
      </c>
      <c r="H38" s="1">
        <v>4.5254363</v>
      </c>
      <c r="I38" s="34">
        <v>1.24542</v>
      </c>
      <c r="J38" s="29">
        <v>5.819</v>
      </c>
      <c r="K38" s="1">
        <v>4.4806299999999997</v>
      </c>
      <c r="L38" s="3">
        <v>1.258</v>
      </c>
      <c r="M38" s="7">
        <v>4.8879599999999996</v>
      </c>
      <c r="N38" s="1">
        <v>3.8085355000000001</v>
      </c>
      <c r="O38" s="34">
        <v>1.08188</v>
      </c>
      <c r="P38" s="29">
        <v>4.1547660000000004</v>
      </c>
      <c r="Q38" s="1">
        <v>3.4276819500000002</v>
      </c>
      <c r="R38" s="3">
        <v>0.95205439999999997</v>
      </c>
    </row>
    <row r="39" spans="2:18" ht="18" customHeight="1">
      <c r="B39" s="19">
        <v>30</v>
      </c>
      <c r="C39" s="20">
        <v>22</v>
      </c>
      <c r="D39" s="29">
        <v>5.4229821359999999</v>
      </c>
      <c r="E39" s="1">
        <v>3.7755715050899998</v>
      </c>
      <c r="F39" s="3">
        <v>1.07230662</v>
      </c>
      <c r="G39" s="7">
        <v>6.2333128000000002</v>
      </c>
      <c r="H39" s="1">
        <v>4.6611993890000001</v>
      </c>
      <c r="I39" s="34">
        <v>1.2765555</v>
      </c>
      <c r="J39" s="29">
        <v>5.9935700000000001</v>
      </c>
      <c r="K39" s="1">
        <v>4.6150488999999997</v>
      </c>
      <c r="L39" s="3">
        <v>1.28945</v>
      </c>
      <c r="M39" s="7">
        <v>5.0345988000000004</v>
      </c>
      <c r="N39" s="1">
        <v>3.9227915649999998</v>
      </c>
      <c r="O39" s="34">
        <v>1.108927</v>
      </c>
      <c r="P39" s="29">
        <v>4.2794089800000004</v>
      </c>
      <c r="Q39" s="1">
        <v>3.5305124084999999</v>
      </c>
      <c r="R39" s="3">
        <v>0.97585575999999996</v>
      </c>
    </row>
    <row r="40" spans="2:18" ht="18" customHeight="1" thickBot="1">
      <c r="B40" s="21">
        <v>32</v>
      </c>
      <c r="C40" s="22">
        <v>24</v>
      </c>
      <c r="D40" s="30">
        <v>5.5314417787199996</v>
      </c>
      <c r="E40" s="4">
        <v>3.8510829351917999</v>
      </c>
      <c r="F40" s="5">
        <v>1.0883912193</v>
      </c>
      <c r="G40" s="8">
        <v>6.3579790559999996</v>
      </c>
      <c r="H40" s="4">
        <v>4.7544233767800002</v>
      </c>
      <c r="I40" s="35">
        <v>1.2957038325000001</v>
      </c>
      <c r="J40" s="30">
        <v>6.1134414000000001</v>
      </c>
      <c r="K40" s="4">
        <v>4.7073498779999996</v>
      </c>
      <c r="L40" s="5">
        <v>1.3087917499999999</v>
      </c>
      <c r="M40" s="8">
        <v>5.1352907759999997</v>
      </c>
      <c r="N40" s="4">
        <v>4.0012473963000001</v>
      </c>
      <c r="O40" s="35">
        <v>1.1255609049999999</v>
      </c>
      <c r="P40" s="30">
        <v>4.3649971595999997</v>
      </c>
      <c r="Q40" s="4">
        <v>3.6011226566699999</v>
      </c>
      <c r="R40" s="5">
        <v>0.99049359640000001</v>
      </c>
    </row>
    <row r="41" spans="2:18" ht="18.600000000000001" customHeight="1">
      <c r="B41" s="39"/>
      <c r="C41" s="39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</row>
    <row r="42" spans="2:18" ht="300" customHeight="1"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</row>
    <row r="43" spans="2:18" ht="16.2" thickBot="1"/>
    <row r="44" spans="2:18" ht="30" customHeight="1" thickBot="1">
      <c r="B44" s="62" t="s">
        <v>11</v>
      </c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4"/>
    </row>
    <row r="45" spans="2:18" ht="19.95" customHeight="1" thickBot="1">
      <c r="B45" s="41" t="s">
        <v>1</v>
      </c>
      <c r="C45" s="42"/>
      <c r="D45" s="47" t="s">
        <v>7</v>
      </c>
      <c r="E45" s="48"/>
      <c r="F45" s="49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50"/>
    </row>
    <row r="46" spans="2:18" ht="16.2" thickBot="1">
      <c r="B46" s="43"/>
      <c r="C46" s="44"/>
      <c r="D46" s="47">
        <v>25</v>
      </c>
      <c r="E46" s="48"/>
      <c r="F46" s="59"/>
      <c r="G46" s="60">
        <v>30</v>
      </c>
      <c r="H46" s="48"/>
      <c r="I46" s="61"/>
      <c r="J46" s="47">
        <v>35</v>
      </c>
      <c r="K46" s="48"/>
      <c r="L46" s="50"/>
      <c r="M46" s="60">
        <v>40</v>
      </c>
      <c r="N46" s="48"/>
      <c r="O46" s="61"/>
      <c r="P46" s="47">
        <v>46</v>
      </c>
      <c r="Q46" s="48"/>
      <c r="R46" s="50"/>
    </row>
    <row r="47" spans="2:18" ht="31.8" thickBot="1">
      <c r="B47" s="45"/>
      <c r="C47" s="46"/>
      <c r="D47" s="25" t="s">
        <v>2</v>
      </c>
      <c r="E47" s="15" t="s">
        <v>5</v>
      </c>
      <c r="F47" s="16" t="s">
        <v>6</v>
      </c>
      <c r="G47" s="14" t="s">
        <v>2</v>
      </c>
      <c r="H47" s="15" t="s">
        <v>5</v>
      </c>
      <c r="I47" s="31" t="s">
        <v>6</v>
      </c>
      <c r="J47" s="25" t="s">
        <v>2</v>
      </c>
      <c r="K47" s="15" t="s">
        <v>5</v>
      </c>
      <c r="L47" s="16" t="s">
        <v>6</v>
      </c>
      <c r="M47" s="14" t="s">
        <v>2</v>
      </c>
      <c r="N47" s="15" t="s">
        <v>5</v>
      </c>
      <c r="O47" s="31" t="s">
        <v>6</v>
      </c>
      <c r="P47" s="25" t="s">
        <v>2</v>
      </c>
      <c r="Q47" s="15" t="s">
        <v>5</v>
      </c>
      <c r="R47" s="16" t="s">
        <v>6</v>
      </c>
    </row>
    <row r="48" spans="2:18" ht="31.8" thickBot="1">
      <c r="B48" s="23" t="s">
        <v>3</v>
      </c>
      <c r="C48" s="36" t="s">
        <v>4</v>
      </c>
      <c r="D48" s="26" t="s">
        <v>0</v>
      </c>
      <c r="E48" s="12" t="s">
        <v>0</v>
      </c>
      <c r="F48" s="27" t="s">
        <v>0</v>
      </c>
      <c r="G48" s="11" t="s">
        <v>0</v>
      </c>
      <c r="H48" s="12" t="s">
        <v>0</v>
      </c>
      <c r="I48" s="32" t="s">
        <v>0</v>
      </c>
      <c r="J48" s="26" t="s">
        <v>0</v>
      </c>
      <c r="K48" s="12" t="s">
        <v>0</v>
      </c>
      <c r="L48" s="13" t="s">
        <v>0</v>
      </c>
      <c r="M48" s="11" t="s">
        <v>0</v>
      </c>
      <c r="N48" s="12" t="s">
        <v>0</v>
      </c>
      <c r="O48" s="32" t="s">
        <v>0</v>
      </c>
      <c r="P48" s="26" t="s">
        <v>0</v>
      </c>
      <c r="Q48" s="12" t="s">
        <v>0</v>
      </c>
      <c r="R48" s="13" t="s">
        <v>0</v>
      </c>
    </row>
    <row r="49" spans="2:18" ht="18" customHeight="1">
      <c r="B49" s="19">
        <v>20</v>
      </c>
      <c r="C49" s="37">
        <v>14</v>
      </c>
      <c r="D49" s="28">
        <v>5.4395796786239998</v>
      </c>
      <c r="E49" s="6">
        <v>3.6395765914687201</v>
      </c>
      <c r="F49" s="10">
        <v>1.3296655709567999</v>
      </c>
      <c r="G49" s="9">
        <v>6.2523904351999997</v>
      </c>
      <c r="H49" s="6">
        <v>4.4933044339119999</v>
      </c>
      <c r="I49" s="33">
        <v>1.5829352035199999</v>
      </c>
      <c r="J49" s="28">
        <v>6.0119138799999998</v>
      </c>
      <c r="K49" s="6">
        <v>4.4488162712000001</v>
      </c>
      <c r="L49" s="10">
        <v>1.598924448</v>
      </c>
      <c r="M49" s="9">
        <v>5.0500076592000003</v>
      </c>
      <c r="N49" s="6">
        <v>3.7814938305200001</v>
      </c>
      <c r="O49" s="33">
        <v>1.3750750252799999</v>
      </c>
      <c r="P49" s="28">
        <v>4.29250651032</v>
      </c>
      <c r="Q49" s="6">
        <v>3.4033444474680001</v>
      </c>
      <c r="R49" s="10">
        <v>1.2100660222463999</v>
      </c>
    </row>
    <row r="50" spans="2:18" ht="18" customHeight="1">
      <c r="B50" s="19">
        <v>24</v>
      </c>
      <c r="C50" s="37">
        <v>17</v>
      </c>
      <c r="D50" s="29">
        <v>5.9125866071999997</v>
      </c>
      <c r="E50" s="1">
        <v>4.0095218031749997</v>
      </c>
      <c r="F50" s="3">
        <v>1.4297479257600001</v>
      </c>
      <c r="G50" s="7">
        <v>6.7960765600000004</v>
      </c>
      <c r="H50" s="1">
        <v>4.9500269174999998</v>
      </c>
      <c r="I50" s="34">
        <v>1.702080864</v>
      </c>
      <c r="J50" s="29">
        <v>6.5346890000000002</v>
      </c>
      <c r="K50" s="1">
        <v>4.9010167500000001</v>
      </c>
      <c r="L50" s="3">
        <v>1.7192736</v>
      </c>
      <c r="M50" s="7">
        <v>5.4891387600000003</v>
      </c>
      <c r="N50" s="1">
        <v>4.1658642375000001</v>
      </c>
      <c r="O50" s="34">
        <v>1.478575296</v>
      </c>
      <c r="P50" s="29">
        <v>4.6657679459999999</v>
      </c>
      <c r="Q50" s="1">
        <v>3.74927781375</v>
      </c>
      <c r="R50" s="3">
        <v>1.3011462604799999</v>
      </c>
    </row>
    <row r="51" spans="2:18" ht="18" customHeight="1">
      <c r="B51" s="19">
        <v>26</v>
      </c>
      <c r="C51" s="37">
        <v>18</v>
      </c>
      <c r="D51" s="29">
        <v>6.2237753759999999</v>
      </c>
      <c r="E51" s="1">
        <v>4.2768232567200002</v>
      </c>
      <c r="F51" s="3">
        <v>1.4893207559999999</v>
      </c>
      <c r="G51" s="7">
        <v>7.1537648000000003</v>
      </c>
      <c r="H51" s="1">
        <v>5.280028712</v>
      </c>
      <c r="I51" s="34">
        <v>1.7730009</v>
      </c>
      <c r="J51" s="29">
        <v>6.8786199999999997</v>
      </c>
      <c r="K51" s="1">
        <v>5.2277512000000002</v>
      </c>
      <c r="L51" s="3">
        <v>1.79091</v>
      </c>
      <c r="M51" s="7">
        <v>5.7780408000000003</v>
      </c>
      <c r="N51" s="1">
        <v>4.4435885199999996</v>
      </c>
      <c r="O51" s="34">
        <v>1.5401826000000001</v>
      </c>
      <c r="P51" s="29">
        <v>4.9113346800000004</v>
      </c>
      <c r="Q51" s="1">
        <v>3.9992296679999999</v>
      </c>
      <c r="R51" s="3">
        <v>1.355360688</v>
      </c>
    </row>
    <row r="52" spans="2:18" ht="18" customHeight="1">
      <c r="B52" s="19">
        <v>27</v>
      </c>
      <c r="C52" s="37">
        <v>19</v>
      </c>
      <c r="D52" s="29">
        <v>6.3507911999999997</v>
      </c>
      <c r="E52" s="1">
        <v>4.421527803</v>
      </c>
      <c r="F52" s="3">
        <v>1.5043644</v>
      </c>
      <c r="G52" s="7">
        <v>7.29976</v>
      </c>
      <c r="H52" s="1">
        <v>5.4586762999999996</v>
      </c>
      <c r="I52" s="34">
        <v>1.79091</v>
      </c>
      <c r="J52" s="29">
        <v>7.0190000000000001</v>
      </c>
      <c r="K52" s="1">
        <v>5.40463</v>
      </c>
      <c r="L52" s="3">
        <v>1.8089999999999999</v>
      </c>
      <c r="M52" s="7">
        <v>5.8959599999999996</v>
      </c>
      <c r="N52" s="1">
        <v>4.5939354999999997</v>
      </c>
      <c r="O52" s="34">
        <v>1.5557399999999999</v>
      </c>
      <c r="P52" s="29">
        <v>5.0115660000000002</v>
      </c>
      <c r="Q52" s="1">
        <v>4.13454195</v>
      </c>
      <c r="R52" s="3">
        <v>1.3690511999999999</v>
      </c>
    </row>
    <row r="53" spans="2:18" ht="18" customHeight="1">
      <c r="B53" s="19">
        <v>30</v>
      </c>
      <c r="C53" s="37">
        <v>22</v>
      </c>
      <c r="D53" s="29">
        <v>6.541314936</v>
      </c>
      <c r="E53" s="1">
        <v>4.5541736370899999</v>
      </c>
      <c r="F53" s="3">
        <v>1.54197351</v>
      </c>
      <c r="G53" s="7">
        <v>7.5187527999999997</v>
      </c>
      <c r="H53" s="1">
        <v>5.6224365890000003</v>
      </c>
      <c r="I53" s="34">
        <v>1.8356827499999999</v>
      </c>
      <c r="J53" s="29">
        <v>7.2295699999999998</v>
      </c>
      <c r="K53" s="1">
        <v>5.5667688999999996</v>
      </c>
      <c r="L53" s="3">
        <v>1.854225</v>
      </c>
      <c r="M53" s="7">
        <v>6.0728388000000004</v>
      </c>
      <c r="N53" s="1">
        <v>4.731753565</v>
      </c>
      <c r="O53" s="34">
        <v>1.5946335</v>
      </c>
      <c r="P53" s="29">
        <v>5.1619129800000003</v>
      </c>
      <c r="Q53" s="1">
        <v>4.2585782085000004</v>
      </c>
      <c r="R53" s="3">
        <v>1.4032774800000001</v>
      </c>
    </row>
    <row r="54" spans="2:18" ht="18" customHeight="1" thickBot="1">
      <c r="B54" s="21">
        <v>32</v>
      </c>
      <c r="C54" s="38">
        <v>24</v>
      </c>
      <c r="D54" s="30">
        <v>6.6721412347199998</v>
      </c>
      <c r="E54" s="4">
        <v>4.6452571098317996</v>
      </c>
      <c r="F54" s="5">
        <v>1.5651031126499999</v>
      </c>
      <c r="G54" s="8">
        <v>7.6691278560000002</v>
      </c>
      <c r="H54" s="4">
        <v>5.7348853207800001</v>
      </c>
      <c r="I54" s="35">
        <v>1.86321799125</v>
      </c>
      <c r="J54" s="30">
        <v>7.3741614000000002</v>
      </c>
      <c r="K54" s="4">
        <v>5.6781042780000002</v>
      </c>
      <c r="L54" s="5">
        <v>1.882038375</v>
      </c>
      <c r="M54" s="8">
        <v>6.194295576</v>
      </c>
      <c r="N54" s="4">
        <v>4.8263886362999999</v>
      </c>
      <c r="O54" s="35">
        <v>1.6185530024999999</v>
      </c>
      <c r="P54" s="30">
        <v>5.2651512395999998</v>
      </c>
      <c r="Q54" s="4">
        <v>4.3437497726699998</v>
      </c>
      <c r="R54" s="5">
        <v>1.4243266422</v>
      </c>
    </row>
    <row r="55" spans="2:18" ht="18" customHeight="1">
      <c r="B55" s="39"/>
      <c r="C55" s="39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</row>
    <row r="56" spans="2:18" ht="349.95" customHeight="1"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</row>
    <row r="57" spans="2:18" ht="16.2" thickBot="1"/>
    <row r="58" spans="2:18" ht="30" customHeight="1" thickBot="1">
      <c r="B58" s="62" t="s">
        <v>12</v>
      </c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4"/>
    </row>
    <row r="59" spans="2:18" ht="19.95" customHeight="1" thickBot="1">
      <c r="B59" s="41" t="s">
        <v>1</v>
      </c>
      <c r="C59" s="42"/>
      <c r="D59" s="47" t="s">
        <v>7</v>
      </c>
      <c r="E59" s="48"/>
      <c r="F59" s="49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50"/>
    </row>
    <row r="60" spans="2:18" ht="16.2" thickBot="1">
      <c r="B60" s="43"/>
      <c r="C60" s="44"/>
      <c r="D60" s="47">
        <v>25</v>
      </c>
      <c r="E60" s="48"/>
      <c r="F60" s="59"/>
      <c r="G60" s="60">
        <v>30</v>
      </c>
      <c r="H60" s="48"/>
      <c r="I60" s="61"/>
      <c r="J60" s="47">
        <v>35</v>
      </c>
      <c r="K60" s="48"/>
      <c r="L60" s="50"/>
      <c r="M60" s="60">
        <v>40</v>
      </c>
      <c r="N60" s="48"/>
      <c r="O60" s="61"/>
      <c r="P60" s="47">
        <v>46</v>
      </c>
      <c r="Q60" s="48"/>
      <c r="R60" s="50"/>
    </row>
    <row r="61" spans="2:18" ht="31.8" thickBot="1">
      <c r="B61" s="45"/>
      <c r="C61" s="46"/>
      <c r="D61" s="25" t="s">
        <v>2</v>
      </c>
      <c r="E61" s="15" t="s">
        <v>5</v>
      </c>
      <c r="F61" s="16" t="s">
        <v>6</v>
      </c>
      <c r="G61" s="14" t="s">
        <v>2</v>
      </c>
      <c r="H61" s="15" t="s">
        <v>5</v>
      </c>
      <c r="I61" s="31" t="s">
        <v>6</v>
      </c>
      <c r="J61" s="25" t="s">
        <v>2</v>
      </c>
      <c r="K61" s="15" t="s">
        <v>5</v>
      </c>
      <c r="L61" s="16" t="s">
        <v>6</v>
      </c>
      <c r="M61" s="14" t="s">
        <v>2</v>
      </c>
      <c r="N61" s="15" t="s">
        <v>5</v>
      </c>
      <c r="O61" s="31" t="s">
        <v>6</v>
      </c>
      <c r="P61" s="25" t="s">
        <v>2</v>
      </c>
      <c r="Q61" s="15" t="s">
        <v>5</v>
      </c>
      <c r="R61" s="16" t="s">
        <v>6</v>
      </c>
    </row>
    <row r="62" spans="2:18" ht="31.8" thickBot="1">
      <c r="B62" s="23" t="s">
        <v>3</v>
      </c>
      <c r="C62" s="36" t="s">
        <v>4</v>
      </c>
      <c r="D62" s="26" t="s">
        <v>0</v>
      </c>
      <c r="E62" s="12" t="s">
        <v>0</v>
      </c>
      <c r="F62" s="27" t="s">
        <v>0</v>
      </c>
      <c r="G62" s="11" t="s">
        <v>0</v>
      </c>
      <c r="H62" s="12" t="s">
        <v>0</v>
      </c>
      <c r="I62" s="32" t="s">
        <v>0</v>
      </c>
      <c r="J62" s="26" t="s">
        <v>0</v>
      </c>
      <c r="K62" s="12" t="s">
        <v>0</v>
      </c>
      <c r="L62" s="13" t="s">
        <v>0</v>
      </c>
      <c r="M62" s="11" t="s">
        <v>0</v>
      </c>
      <c r="N62" s="12" t="s">
        <v>0</v>
      </c>
      <c r="O62" s="32" t="s">
        <v>0</v>
      </c>
      <c r="P62" s="26" t="s">
        <v>0</v>
      </c>
      <c r="Q62" s="12" t="s">
        <v>0</v>
      </c>
      <c r="R62" s="13" t="s">
        <v>0</v>
      </c>
    </row>
    <row r="63" spans="2:18" ht="18" customHeight="1">
      <c r="B63" s="19">
        <v>20</v>
      </c>
      <c r="C63" s="37">
        <v>14</v>
      </c>
      <c r="D63" s="28">
        <f t="shared" ref="D63:D68" si="0">G63*0.87</f>
        <v>6.0587881361280003</v>
      </c>
      <c r="E63" s="6">
        <f t="shared" ref="E63:E68" si="1">H63*0.81</f>
        <v>4.05388371450384</v>
      </c>
      <c r="F63" s="10">
        <f t="shared" ref="F63:F68" si="2">I63*0.84</f>
        <v>1.3906728912383999</v>
      </c>
      <c r="G63" s="9">
        <f t="shared" ref="G63:G68" si="3">J63*1.04</f>
        <v>6.9641242944000004</v>
      </c>
      <c r="H63" s="6">
        <f t="shared" ref="H63:H68" si="4">K63*1.01</f>
        <v>5.0047947092639999</v>
      </c>
      <c r="I63" s="33">
        <f t="shared" ref="I63:I68" si="5">L63*0.99</f>
        <v>1.6555629657599999</v>
      </c>
      <c r="J63" s="28">
        <f>J64*0.92</f>
        <v>6.6962733600000002</v>
      </c>
      <c r="K63" s="6">
        <f>J63*0.74</f>
        <v>4.9552422863999999</v>
      </c>
      <c r="L63" s="10">
        <f>L64*0.93</f>
        <v>1.672285824</v>
      </c>
      <c r="M63" s="9">
        <f t="shared" ref="M63:M68" si="6">J63*0.84</f>
        <v>5.6248696224000003</v>
      </c>
      <c r="N63" s="6">
        <f t="shared" ref="N63:N68" si="7">K63*0.85</f>
        <v>4.2119559434399996</v>
      </c>
      <c r="O63" s="33">
        <f t="shared" ref="O63:O68" si="8">L63*0.86</f>
        <v>1.43816580864</v>
      </c>
      <c r="P63" s="28">
        <f t="shared" ref="P63:P68" si="9">M63*0.85</f>
        <v>4.7811391790400002</v>
      </c>
      <c r="Q63" s="6">
        <f t="shared" ref="Q63:Q68" si="10">N63*0.9</f>
        <v>3.7907603490959998</v>
      </c>
      <c r="R63" s="10">
        <f t="shared" ref="R63:R68" si="11">O63*0.88</f>
        <v>1.2655859116032</v>
      </c>
    </row>
    <row r="64" spans="2:18" ht="18" customHeight="1">
      <c r="B64" s="19">
        <v>24</v>
      </c>
      <c r="C64" s="37">
        <v>17</v>
      </c>
      <c r="D64" s="29">
        <f t="shared" si="0"/>
        <v>6.5856392783999995</v>
      </c>
      <c r="E64" s="1">
        <f t="shared" si="1"/>
        <v>4.4659412248499999</v>
      </c>
      <c r="F64" s="3">
        <f t="shared" si="2"/>
        <v>1.4953471948799999</v>
      </c>
      <c r="G64" s="7">
        <f t="shared" si="3"/>
        <v>7.5697003199999999</v>
      </c>
      <c r="H64" s="1">
        <f t="shared" si="4"/>
        <v>5.5135076849999995</v>
      </c>
      <c r="I64" s="34">
        <f t="shared" si="5"/>
        <v>1.7801752319999999</v>
      </c>
      <c r="J64" s="29">
        <f>J65*0.95</f>
        <v>7.2785579999999994</v>
      </c>
      <c r="K64" s="1">
        <f>J64*0.75</f>
        <v>5.4589184999999993</v>
      </c>
      <c r="L64" s="3">
        <f>L65*0.96</f>
        <v>1.7981567999999999</v>
      </c>
      <c r="M64" s="7">
        <f t="shared" si="6"/>
        <v>6.1139887199999992</v>
      </c>
      <c r="N64" s="1">
        <f t="shared" si="7"/>
        <v>4.6400807249999989</v>
      </c>
      <c r="O64" s="34">
        <f t="shared" si="8"/>
        <v>1.546414848</v>
      </c>
      <c r="P64" s="29">
        <f t="shared" si="9"/>
        <v>5.1968904119999992</v>
      </c>
      <c r="Q64" s="1">
        <f t="shared" si="10"/>
        <v>4.1760726524999994</v>
      </c>
      <c r="R64" s="3">
        <f t="shared" si="11"/>
        <v>1.36084506624</v>
      </c>
    </row>
    <row r="65" spans="2:18" ht="18" customHeight="1">
      <c r="B65" s="19">
        <v>26</v>
      </c>
      <c r="C65" s="37">
        <v>18</v>
      </c>
      <c r="D65" s="29">
        <f t="shared" si="0"/>
        <v>6.9322518719999993</v>
      </c>
      <c r="E65" s="1">
        <f t="shared" si="1"/>
        <v>4.7636706398399999</v>
      </c>
      <c r="F65" s="3">
        <f t="shared" si="2"/>
        <v>1.5576533279999998</v>
      </c>
      <c r="G65" s="7">
        <f t="shared" si="3"/>
        <v>7.9681055999999995</v>
      </c>
      <c r="H65" s="1">
        <f t="shared" si="4"/>
        <v>5.8810748639999995</v>
      </c>
      <c r="I65" s="34">
        <f t="shared" si="5"/>
        <v>1.8543491999999999</v>
      </c>
      <c r="J65" s="29">
        <f>J66*0.98</f>
        <v>7.6616399999999993</v>
      </c>
      <c r="K65" s="1">
        <f>J65*0.76</f>
        <v>5.8228463999999995</v>
      </c>
      <c r="L65" s="3">
        <f>L66*0.99</f>
        <v>1.8730799999999999</v>
      </c>
      <c r="M65" s="7">
        <f t="shared" si="6"/>
        <v>6.4357775999999989</v>
      </c>
      <c r="N65" s="1">
        <f t="shared" si="7"/>
        <v>4.9494194399999998</v>
      </c>
      <c r="O65" s="34">
        <f t="shared" si="8"/>
        <v>1.6108487999999999</v>
      </c>
      <c r="P65" s="29">
        <f t="shared" si="9"/>
        <v>5.4704109599999988</v>
      </c>
      <c r="Q65" s="1">
        <f t="shared" si="10"/>
        <v>4.454477496</v>
      </c>
      <c r="R65" s="3">
        <f t="shared" si="11"/>
        <v>1.4175469439999999</v>
      </c>
    </row>
    <row r="66" spans="2:18" ht="18" customHeight="1">
      <c r="B66" s="19">
        <v>27</v>
      </c>
      <c r="C66" s="37">
        <v>19</v>
      </c>
      <c r="D66" s="29">
        <f t="shared" si="0"/>
        <v>7.0737264</v>
      </c>
      <c r="E66" s="1">
        <f t="shared" si="1"/>
        <v>4.9248474660000001</v>
      </c>
      <c r="F66" s="3">
        <f t="shared" si="2"/>
        <v>1.5733871999999998</v>
      </c>
      <c r="G66" s="7">
        <f t="shared" si="3"/>
        <v>8.1307200000000002</v>
      </c>
      <c r="H66" s="1">
        <f t="shared" si="4"/>
        <v>6.0800585999999992</v>
      </c>
      <c r="I66" s="34">
        <f t="shared" si="5"/>
        <v>1.8730799999999999</v>
      </c>
      <c r="J66" s="29">
        <v>7.8179999999999996</v>
      </c>
      <c r="K66" s="1">
        <f t="shared" ref="K66:K68" si="12">J66*0.77</f>
        <v>6.0198599999999995</v>
      </c>
      <c r="L66" s="3">
        <v>1.8919999999999999</v>
      </c>
      <c r="M66" s="7">
        <f t="shared" si="6"/>
        <v>6.5671199999999992</v>
      </c>
      <c r="N66" s="1">
        <f t="shared" si="7"/>
        <v>5.1168809999999993</v>
      </c>
      <c r="O66" s="34">
        <f t="shared" si="8"/>
        <v>1.6271199999999999</v>
      </c>
      <c r="P66" s="29">
        <f t="shared" si="9"/>
        <v>5.5820519999999991</v>
      </c>
      <c r="Q66" s="1">
        <f t="shared" si="10"/>
        <v>4.6051928999999996</v>
      </c>
      <c r="R66" s="3">
        <f t="shared" si="11"/>
        <v>1.4318655999999998</v>
      </c>
    </row>
    <row r="67" spans="2:18" ht="18" customHeight="1">
      <c r="B67" s="19">
        <v>30</v>
      </c>
      <c r="C67" s="37">
        <v>22</v>
      </c>
      <c r="D67" s="29">
        <f t="shared" si="0"/>
        <v>7.2859381920000006</v>
      </c>
      <c r="E67" s="1">
        <f t="shared" si="1"/>
        <v>5.0725928899800001</v>
      </c>
      <c r="F67" s="3">
        <f t="shared" si="2"/>
        <v>1.6127218799999998</v>
      </c>
      <c r="G67" s="7">
        <f t="shared" si="3"/>
        <v>8.3746416000000004</v>
      </c>
      <c r="H67" s="1">
        <f t="shared" si="4"/>
        <v>6.2624603580000002</v>
      </c>
      <c r="I67" s="34">
        <f t="shared" si="5"/>
        <v>1.9199069999999998</v>
      </c>
      <c r="J67" s="29">
        <f>J66*1.03</f>
        <v>8.0525400000000005</v>
      </c>
      <c r="K67" s="1">
        <f t="shared" si="12"/>
        <v>6.2004558000000003</v>
      </c>
      <c r="L67" s="3">
        <f>L66*1.025</f>
        <v>1.9392999999999998</v>
      </c>
      <c r="M67" s="7">
        <f t="shared" si="6"/>
        <v>6.7641336000000001</v>
      </c>
      <c r="N67" s="1">
        <f t="shared" si="7"/>
        <v>5.2703874300000004</v>
      </c>
      <c r="O67" s="34">
        <f t="shared" si="8"/>
        <v>1.6677979999999999</v>
      </c>
      <c r="P67" s="29">
        <f t="shared" si="9"/>
        <v>5.7495135599999996</v>
      </c>
      <c r="Q67" s="1">
        <f t="shared" si="10"/>
        <v>4.7433486870000001</v>
      </c>
      <c r="R67" s="3">
        <f t="shared" si="11"/>
        <v>1.4676622399999999</v>
      </c>
    </row>
    <row r="68" spans="2:18" ht="18" customHeight="1" thickBot="1">
      <c r="B68" s="21">
        <v>32</v>
      </c>
      <c r="C68" s="38">
        <v>24</v>
      </c>
      <c r="D68" s="30">
        <f t="shared" si="0"/>
        <v>7.4316569558400012</v>
      </c>
      <c r="E68" s="4">
        <f t="shared" si="1"/>
        <v>5.1740447477796012</v>
      </c>
      <c r="F68" s="5">
        <f t="shared" si="2"/>
        <v>1.6369127081999997</v>
      </c>
      <c r="G68" s="8">
        <f t="shared" si="3"/>
        <v>8.542134432000001</v>
      </c>
      <c r="H68" s="4">
        <f t="shared" si="4"/>
        <v>6.3877095651600007</v>
      </c>
      <c r="I68" s="35">
        <f t="shared" si="5"/>
        <v>1.9487056049999996</v>
      </c>
      <c r="J68" s="30">
        <f>J67*1.02</f>
        <v>8.2135908000000004</v>
      </c>
      <c r="K68" s="4">
        <f t="shared" si="12"/>
        <v>6.3244649160000002</v>
      </c>
      <c r="L68" s="5">
        <f>L67*1.015</f>
        <v>1.9683894999999996</v>
      </c>
      <c r="M68" s="8">
        <f t="shared" si="6"/>
        <v>6.8994162719999999</v>
      </c>
      <c r="N68" s="4">
        <f t="shared" si="7"/>
        <v>5.3757951785999998</v>
      </c>
      <c r="O68" s="35">
        <f t="shared" si="8"/>
        <v>1.6928149699999997</v>
      </c>
      <c r="P68" s="30">
        <f t="shared" si="9"/>
        <v>5.8645038311999995</v>
      </c>
      <c r="Q68" s="4">
        <f t="shared" si="10"/>
        <v>4.8382156607399995</v>
      </c>
      <c r="R68" s="5">
        <f t="shared" si="11"/>
        <v>1.4896771735999998</v>
      </c>
    </row>
    <row r="69" spans="2:18" ht="18" customHeight="1">
      <c r="B69" s="39"/>
      <c r="C69" s="39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</row>
    <row r="70" spans="2:18" ht="349.95" customHeight="1"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</row>
    <row r="71" spans="2:18" ht="16.2" thickBot="1"/>
    <row r="72" spans="2:18" ht="30" customHeight="1" thickBot="1">
      <c r="B72" s="62" t="s">
        <v>13</v>
      </c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4"/>
    </row>
    <row r="73" spans="2:18" ht="19.95" customHeight="1" thickBot="1">
      <c r="B73" s="41" t="s">
        <v>1</v>
      </c>
      <c r="C73" s="42"/>
      <c r="D73" s="47" t="s">
        <v>7</v>
      </c>
      <c r="E73" s="48"/>
      <c r="F73" s="49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50"/>
    </row>
    <row r="74" spans="2:18" ht="16.2" thickBot="1">
      <c r="B74" s="43"/>
      <c r="C74" s="44"/>
      <c r="D74" s="47">
        <v>25</v>
      </c>
      <c r="E74" s="48"/>
      <c r="F74" s="59"/>
      <c r="G74" s="60">
        <v>30</v>
      </c>
      <c r="H74" s="48"/>
      <c r="I74" s="61"/>
      <c r="J74" s="47">
        <v>35</v>
      </c>
      <c r="K74" s="48"/>
      <c r="L74" s="50"/>
      <c r="M74" s="60">
        <v>40</v>
      </c>
      <c r="N74" s="48"/>
      <c r="O74" s="61"/>
      <c r="P74" s="47">
        <v>46</v>
      </c>
      <c r="Q74" s="48"/>
      <c r="R74" s="50"/>
    </row>
    <row r="75" spans="2:18" ht="31.8" thickBot="1">
      <c r="B75" s="45"/>
      <c r="C75" s="46"/>
      <c r="D75" s="25" t="s">
        <v>2</v>
      </c>
      <c r="E75" s="15" t="s">
        <v>5</v>
      </c>
      <c r="F75" s="16" t="s">
        <v>6</v>
      </c>
      <c r="G75" s="14" t="s">
        <v>2</v>
      </c>
      <c r="H75" s="15" t="s">
        <v>5</v>
      </c>
      <c r="I75" s="31" t="s">
        <v>6</v>
      </c>
      <c r="J75" s="25" t="s">
        <v>2</v>
      </c>
      <c r="K75" s="15" t="s">
        <v>5</v>
      </c>
      <c r="L75" s="16" t="s">
        <v>6</v>
      </c>
      <c r="M75" s="14" t="s">
        <v>2</v>
      </c>
      <c r="N75" s="15" t="s">
        <v>5</v>
      </c>
      <c r="O75" s="31" t="s">
        <v>6</v>
      </c>
      <c r="P75" s="25" t="s">
        <v>2</v>
      </c>
      <c r="Q75" s="15" t="s">
        <v>5</v>
      </c>
      <c r="R75" s="16" t="s">
        <v>6</v>
      </c>
    </row>
    <row r="76" spans="2:18" ht="31.8" thickBot="1">
      <c r="B76" s="23" t="s">
        <v>3</v>
      </c>
      <c r="C76" s="36" t="s">
        <v>4</v>
      </c>
      <c r="D76" s="26" t="s">
        <v>0</v>
      </c>
      <c r="E76" s="12" t="s">
        <v>0</v>
      </c>
      <c r="F76" s="27" t="s">
        <v>0</v>
      </c>
      <c r="G76" s="11" t="s">
        <v>0</v>
      </c>
      <c r="H76" s="12" t="s">
        <v>0</v>
      </c>
      <c r="I76" s="32" t="s">
        <v>0</v>
      </c>
      <c r="J76" s="26" t="s">
        <v>0</v>
      </c>
      <c r="K76" s="12" t="s">
        <v>0</v>
      </c>
      <c r="L76" s="13" t="s">
        <v>0</v>
      </c>
      <c r="M76" s="11" t="s">
        <v>0</v>
      </c>
      <c r="N76" s="12" t="s">
        <v>0</v>
      </c>
      <c r="O76" s="32" t="s">
        <v>0</v>
      </c>
      <c r="P76" s="26" t="s">
        <v>0</v>
      </c>
      <c r="Q76" s="12" t="s">
        <v>0</v>
      </c>
      <c r="R76" s="13" t="s">
        <v>0</v>
      </c>
    </row>
    <row r="77" spans="2:18" ht="18" customHeight="1">
      <c r="B77" s="19">
        <v>20</v>
      </c>
      <c r="C77" s="37">
        <v>14</v>
      </c>
      <c r="D77" s="28">
        <v>8.3085530324160004</v>
      </c>
      <c r="E77" s="6">
        <v>5.5591823104624796</v>
      </c>
      <c r="F77" s="10">
        <v>2.1903833064959999</v>
      </c>
      <c r="G77" s="9">
        <v>9.5500609567999994</v>
      </c>
      <c r="H77" s="6">
        <v>6.8631880376080003</v>
      </c>
      <c r="I77" s="33">
        <v>2.6075991744000002</v>
      </c>
      <c r="J77" s="28">
        <v>9.1827509200000001</v>
      </c>
      <c r="K77" s="6">
        <v>6.7952356808000003</v>
      </c>
      <c r="L77" s="10">
        <v>2.6339385599999998</v>
      </c>
      <c r="M77" s="9">
        <v>7.7135107728000003</v>
      </c>
      <c r="N77" s="6">
        <v>5.7759503286799996</v>
      </c>
      <c r="O77" s="33">
        <v>2.2651871616000001</v>
      </c>
      <c r="P77" s="28">
        <v>6.5564841568799999</v>
      </c>
      <c r="Q77" s="6">
        <v>5.1983552958120001</v>
      </c>
      <c r="R77" s="10">
        <v>1.9933647022080001</v>
      </c>
    </row>
    <row r="78" spans="2:18" ht="18" customHeight="1">
      <c r="B78" s="19">
        <v>24</v>
      </c>
      <c r="C78" s="37">
        <v>17</v>
      </c>
      <c r="D78" s="29">
        <v>9.0310359047999995</v>
      </c>
      <c r="E78" s="1">
        <v>6.1242460823249996</v>
      </c>
      <c r="F78" s="3">
        <v>2.3552508672000001</v>
      </c>
      <c r="G78" s="7">
        <v>10.38050104</v>
      </c>
      <c r="H78" s="1">
        <v>7.5607976324999999</v>
      </c>
      <c r="I78" s="34">
        <v>2.8038700799999998</v>
      </c>
      <c r="J78" s="29">
        <v>9.9812510000000003</v>
      </c>
      <c r="K78" s="1">
        <v>7.4859382500000002</v>
      </c>
      <c r="L78" s="3">
        <v>2.832192</v>
      </c>
      <c r="M78" s="7">
        <v>8.38425084</v>
      </c>
      <c r="N78" s="1">
        <v>6.3630475124999997</v>
      </c>
      <c r="O78" s="34">
        <v>2.43568512</v>
      </c>
      <c r="P78" s="29">
        <v>7.1266132139999998</v>
      </c>
      <c r="Q78" s="1">
        <v>5.7267427612499997</v>
      </c>
      <c r="R78" s="3">
        <v>2.1434029055999999</v>
      </c>
    </row>
    <row r="79" spans="2:18" ht="18" customHeight="1">
      <c r="B79" s="19">
        <v>26</v>
      </c>
      <c r="C79" s="37">
        <v>18</v>
      </c>
      <c r="D79" s="29">
        <v>9.5063535839999993</v>
      </c>
      <c r="E79" s="1">
        <v>6.5325291544799997</v>
      </c>
      <c r="F79" s="3">
        <v>2.4533863199999999</v>
      </c>
      <c r="G79" s="7">
        <v>10.9268432</v>
      </c>
      <c r="H79" s="1">
        <v>8.0648508079999992</v>
      </c>
      <c r="I79" s="34">
        <v>2.9206979999999998</v>
      </c>
      <c r="J79" s="29">
        <v>10.50658</v>
      </c>
      <c r="K79" s="1">
        <v>7.9850007999999999</v>
      </c>
      <c r="L79" s="3">
        <v>2.9502000000000002</v>
      </c>
      <c r="M79" s="7">
        <v>8.8255271999999998</v>
      </c>
      <c r="N79" s="1">
        <v>6.7872506799999996</v>
      </c>
      <c r="O79" s="34">
        <v>2.537172</v>
      </c>
      <c r="P79" s="29">
        <v>7.5016981200000004</v>
      </c>
      <c r="Q79" s="1">
        <v>6.1085256120000002</v>
      </c>
      <c r="R79" s="3">
        <v>2.2327113600000001</v>
      </c>
    </row>
    <row r="80" spans="2:18" ht="18" customHeight="1">
      <c r="B80" s="19">
        <v>27</v>
      </c>
      <c r="C80" s="37">
        <v>19</v>
      </c>
      <c r="D80" s="29">
        <v>9.7003608000000003</v>
      </c>
      <c r="E80" s="1">
        <v>6.7535545770000001</v>
      </c>
      <c r="F80" s="3">
        <v>2.4781680000000001</v>
      </c>
      <c r="G80" s="7">
        <v>11.149839999999999</v>
      </c>
      <c r="H80" s="1">
        <v>8.3377216999999995</v>
      </c>
      <c r="I80" s="34">
        <v>2.9502000000000002</v>
      </c>
      <c r="J80" s="29">
        <v>10.721</v>
      </c>
      <c r="K80" s="1">
        <v>8.2551699999999997</v>
      </c>
      <c r="L80" s="3">
        <v>2.98</v>
      </c>
      <c r="M80" s="7">
        <v>9.0056399999999996</v>
      </c>
      <c r="N80" s="1">
        <v>7.0168945000000003</v>
      </c>
      <c r="O80" s="34">
        <v>2.5628000000000002</v>
      </c>
      <c r="P80" s="29">
        <v>7.6547939999999999</v>
      </c>
      <c r="Q80" s="1">
        <v>6.3152050500000003</v>
      </c>
      <c r="R80" s="3">
        <v>2.2552639999999999</v>
      </c>
    </row>
    <row r="81" spans="2:18" ht="18" customHeight="1">
      <c r="B81" s="19">
        <v>30</v>
      </c>
      <c r="C81" s="37">
        <v>22</v>
      </c>
      <c r="D81" s="29">
        <v>9.9913716239999992</v>
      </c>
      <c r="E81" s="1">
        <v>6.9561612143099998</v>
      </c>
      <c r="F81" s="3">
        <v>2.5401221999999999</v>
      </c>
      <c r="G81" s="7">
        <v>11.4843352</v>
      </c>
      <c r="H81" s="1">
        <v>8.5878533509999997</v>
      </c>
      <c r="I81" s="34">
        <v>3.0239549999999999</v>
      </c>
      <c r="J81" s="29">
        <v>11.042630000000001</v>
      </c>
      <c r="K81" s="1">
        <v>8.5028251000000008</v>
      </c>
      <c r="L81" s="3">
        <v>3.0545</v>
      </c>
      <c r="M81" s="7">
        <v>9.2758091999999994</v>
      </c>
      <c r="N81" s="1">
        <v>7.2274013349999997</v>
      </c>
      <c r="O81" s="34">
        <v>2.6268699999999998</v>
      </c>
      <c r="P81" s="29">
        <v>7.8844378199999996</v>
      </c>
      <c r="Q81" s="1">
        <v>6.5046612015000003</v>
      </c>
      <c r="R81" s="3">
        <v>2.3116455999999999</v>
      </c>
    </row>
    <row r="82" spans="2:18" ht="18" customHeight="1" thickBot="1">
      <c r="B82" s="21">
        <v>32</v>
      </c>
      <c r="C82" s="38">
        <v>24</v>
      </c>
      <c r="D82" s="30">
        <v>10.19119905648</v>
      </c>
      <c r="E82" s="4">
        <v>7.0952844385961997</v>
      </c>
      <c r="F82" s="5">
        <v>2.5782240330000001</v>
      </c>
      <c r="G82" s="8">
        <v>11.714021904000001</v>
      </c>
      <c r="H82" s="4">
        <v>8.7596104180199994</v>
      </c>
      <c r="I82" s="35">
        <v>3.0693143250000001</v>
      </c>
      <c r="J82" s="30">
        <v>11.2634826</v>
      </c>
      <c r="K82" s="4">
        <v>8.6728816020000004</v>
      </c>
      <c r="L82" s="5">
        <v>3.1003175000000001</v>
      </c>
      <c r="M82" s="8">
        <v>9.4613253840000002</v>
      </c>
      <c r="N82" s="4">
        <v>7.3719493616999996</v>
      </c>
      <c r="O82" s="35">
        <v>2.66627305</v>
      </c>
      <c r="P82" s="30">
        <v>8.0421265763999994</v>
      </c>
      <c r="Q82" s="4">
        <v>6.6347544255299997</v>
      </c>
      <c r="R82" s="5">
        <v>2.3463202839999999</v>
      </c>
    </row>
    <row r="83" spans="2:18" ht="18" customHeight="1">
      <c r="B83" s="39"/>
      <c r="C83" s="39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</row>
    <row r="84" spans="2:18" ht="349.95" customHeight="1"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</row>
    <row r="85" spans="2:18" ht="16.2" thickBot="1"/>
    <row r="86" spans="2:18" ht="30" customHeight="1" thickBot="1">
      <c r="B86" s="62" t="s">
        <v>14</v>
      </c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4"/>
    </row>
    <row r="87" spans="2:18" ht="19.95" customHeight="1" thickBot="1">
      <c r="B87" s="41" t="s">
        <v>1</v>
      </c>
      <c r="C87" s="42"/>
      <c r="D87" s="47" t="s">
        <v>7</v>
      </c>
      <c r="E87" s="48"/>
      <c r="F87" s="49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50"/>
    </row>
    <row r="88" spans="2:18" ht="16.2" thickBot="1">
      <c r="B88" s="43"/>
      <c r="C88" s="44"/>
      <c r="D88" s="47">
        <v>25</v>
      </c>
      <c r="E88" s="48"/>
      <c r="F88" s="59"/>
      <c r="G88" s="60">
        <v>30</v>
      </c>
      <c r="H88" s="48"/>
      <c r="I88" s="61"/>
      <c r="J88" s="47">
        <v>35</v>
      </c>
      <c r="K88" s="48"/>
      <c r="L88" s="50"/>
      <c r="M88" s="60">
        <v>40</v>
      </c>
      <c r="N88" s="48"/>
      <c r="O88" s="61"/>
      <c r="P88" s="47">
        <v>46</v>
      </c>
      <c r="Q88" s="48"/>
      <c r="R88" s="50"/>
    </row>
    <row r="89" spans="2:18" ht="31.8" thickBot="1">
      <c r="B89" s="45"/>
      <c r="C89" s="46"/>
      <c r="D89" s="25" t="s">
        <v>2</v>
      </c>
      <c r="E89" s="15" t="s">
        <v>5</v>
      </c>
      <c r="F89" s="16" t="s">
        <v>6</v>
      </c>
      <c r="G89" s="14" t="s">
        <v>2</v>
      </c>
      <c r="H89" s="15" t="s">
        <v>5</v>
      </c>
      <c r="I89" s="31" t="s">
        <v>6</v>
      </c>
      <c r="J89" s="25" t="s">
        <v>2</v>
      </c>
      <c r="K89" s="15" t="s">
        <v>5</v>
      </c>
      <c r="L89" s="16" t="s">
        <v>6</v>
      </c>
      <c r="M89" s="14" t="s">
        <v>2</v>
      </c>
      <c r="N89" s="15" t="s">
        <v>5</v>
      </c>
      <c r="O89" s="31" t="s">
        <v>6</v>
      </c>
      <c r="P89" s="25" t="s">
        <v>2</v>
      </c>
      <c r="Q89" s="15" t="s">
        <v>5</v>
      </c>
      <c r="R89" s="16" t="s">
        <v>6</v>
      </c>
    </row>
    <row r="90" spans="2:18" ht="31.8" thickBot="1">
      <c r="B90" s="23" t="s">
        <v>3</v>
      </c>
      <c r="C90" s="36" t="s">
        <v>4</v>
      </c>
      <c r="D90" s="26" t="s">
        <v>0</v>
      </c>
      <c r="E90" s="12" t="s">
        <v>0</v>
      </c>
      <c r="F90" s="27" t="s">
        <v>0</v>
      </c>
      <c r="G90" s="11" t="s">
        <v>0</v>
      </c>
      <c r="H90" s="12" t="s">
        <v>0</v>
      </c>
      <c r="I90" s="32" t="s">
        <v>0</v>
      </c>
      <c r="J90" s="26" t="s">
        <v>0</v>
      </c>
      <c r="K90" s="12" t="s">
        <v>0</v>
      </c>
      <c r="L90" s="13" t="s">
        <v>0</v>
      </c>
      <c r="M90" s="11" t="s">
        <v>0</v>
      </c>
      <c r="N90" s="12" t="s">
        <v>0</v>
      </c>
      <c r="O90" s="32" t="s">
        <v>0</v>
      </c>
      <c r="P90" s="26" t="s">
        <v>0</v>
      </c>
      <c r="Q90" s="12" t="s">
        <v>0</v>
      </c>
      <c r="R90" s="13" t="s">
        <v>0</v>
      </c>
    </row>
    <row r="91" spans="2:18" ht="18" customHeight="1">
      <c r="B91" s="19">
        <v>20</v>
      </c>
      <c r="C91" s="37">
        <v>14</v>
      </c>
      <c r="D91" s="28">
        <v>9.0176590882559999</v>
      </c>
      <c r="E91" s="6">
        <v>6.0336391534876803</v>
      </c>
      <c r="F91" s="10">
        <v>2.5740678991103998</v>
      </c>
      <c r="G91" s="9">
        <v>10.365125388799999</v>
      </c>
      <c r="H91" s="6">
        <v>7.4489372265279998</v>
      </c>
      <c r="I91" s="33">
        <v>3.0643665465600001</v>
      </c>
      <c r="J91" s="28">
        <v>9.9664667199999997</v>
      </c>
      <c r="K91" s="6">
        <v>7.3751853727999999</v>
      </c>
      <c r="L91" s="10">
        <v>3.0953197440000002</v>
      </c>
      <c r="M91" s="9">
        <v>8.3718320447999997</v>
      </c>
      <c r="N91" s="6">
        <v>6.2689075668800003</v>
      </c>
      <c r="O91" s="33">
        <v>2.6619749798400001</v>
      </c>
      <c r="P91" s="28">
        <v>7.1160572380799998</v>
      </c>
      <c r="Q91" s="6">
        <v>5.6420168101919996</v>
      </c>
      <c r="R91" s="10">
        <v>2.3425379822591998</v>
      </c>
    </row>
    <row r="92" spans="2:18" ht="18" customHeight="1">
      <c r="B92" s="19">
        <v>24</v>
      </c>
      <c r="C92" s="37">
        <v>17</v>
      </c>
      <c r="D92" s="29">
        <v>9.8018033568000007</v>
      </c>
      <c r="E92" s="1">
        <v>6.6469291497</v>
      </c>
      <c r="F92" s="3">
        <v>2.76781494528</v>
      </c>
      <c r="G92" s="7">
        <v>11.266440640000001</v>
      </c>
      <c r="H92" s="1">
        <v>8.2060853700000003</v>
      </c>
      <c r="I92" s="34">
        <v>3.2950177919999999</v>
      </c>
      <c r="J92" s="29">
        <v>10.833116</v>
      </c>
      <c r="K92" s="1">
        <v>8.1248369999999994</v>
      </c>
      <c r="L92" s="3">
        <v>3.3283008000000001</v>
      </c>
      <c r="M92" s="7">
        <v>9.0998174400000007</v>
      </c>
      <c r="N92" s="1">
        <v>6.90611145</v>
      </c>
      <c r="O92" s="34">
        <v>2.8623386879999999</v>
      </c>
      <c r="P92" s="29">
        <v>7.7348448239999996</v>
      </c>
      <c r="Q92" s="1">
        <v>6.2155003049999999</v>
      </c>
      <c r="R92" s="3">
        <v>2.51885804544</v>
      </c>
    </row>
    <row r="93" spans="2:18" ht="18" customHeight="1">
      <c r="B93" s="19">
        <v>26</v>
      </c>
      <c r="C93" s="37">
        <v>18</v>
      </c>
      <c r="D93" s="29">
        <v>10.317687744000001</v>
      </c>
      <c r="E93" s="1">
        <v>7.0900577596799996</v>
      </c>
      <c r="F93" s="3">
        <v>2.883140568</v>
      </c>
      <c r="G93" s="7">
        <v>11.8594112</v>
      </c>
      <c r="H93" s="1">
        <v>8.7531577279999997</v>
      </c>
      <c r="I93" s="34">
        <v>3.4323101999999999</v>
      </c>
      <c r="J93" s="29">
        <v>11.403280000000001</v>
      </c>
      <c r="K93" s="1">
        <v>8.6664928000000003</v>
      </c>
      <c r="L93" s="3">
        <v>3.46698</v>
      </c>
      <c r="M93" s="7">
        <v>9.5787551999999998</v>
      </c>
      <c r="N93" s="1">
        <v>7.3665188800000001</v>
      </c>
      <c r="O93" s="34">
        <v>2.9816028000000001</v>
      </c>
      <c r="P93" s="29">
        <v>8.1419419200000007</v>
      </c>
      <c r="Q93" s="1">
        <v>6.6298669920000002</v>
      </c>
      <c r="R93" s="3">
        <v>2.623810464</v>
      </c>
    </row>
    <row r="94" spans="2:18" ht="18" customHeight="1">
      <c r="B94" s="19">
        <v>27</v>
      </c>
      <c r="C94" s="37">
        <v>19</v>
      </c>
      <c r="D94" s="29">
        <v>10.528252800000001</v>
      </c>
      <c r="E94" s="1">
        <v>7.3299469320000004</v>
      </c>
      <c r="F94" s="3">
        <v>2.9122631999999999</v>
      </c>
      <c r="G94" s="7">
        <v>12.10144</v>
      </c>
      <c r="H94" s="1">
        <v>9.0493172000000008</v>
      </c>
      <c r="I94" s="34">
        <v>3.46698</v>
      </c>
      <c r="J94" s="29">
        <v>11.635999999999999</v>
      </c>
      <c r="K94" s="1">
        <v>8.9597200000000008</v>
      </c>
      <c r="L94" s="3">
        <v>3.5019999999999998</v>
      </c>
      <c r="M94" s="7">
        <v>9.7742400000000007</v>
      </c>
      <c r="N94" s="1">
        <v>7.6157620000000001</v>
      </c>
      <c r="O94" s="34">
        <v>3.01172</v>
      </c>
      <c r="P94" s="29">
        <v>8.3081040000000002</v>
      </c>
      <c r="Q94" s="1">
        <v>6.8541857999999998</v>
      </c>
      <c r="R94" s="3">
        <v>2.6503136</v>
      </c>
    </row>
    <row r="95" spans="2:18" ht="18" customHeight="1">
      <c r="B95" s="19">
        <v>30</v>
      </c>
      <c r="C95" s="37">
        <v>22</v>
      </c>
      <c r="D95" s="29">
        <v>10.844100384000001</v>
      </c>
      <c r="E95" s="1">
        <v>7.5498453399600001</v>
      </c>
      <c r="F95" s="3">
        <v>2.9850697799999999</v>
      </c>
      <c r="G95" s="7">
        <v>12.4644832</v>
      </c>
      <c r="H95" s="1">
        <v>9.3207967160000003</v>
      </c>
      <c r="I95" s="34">
        <v>3.5536544999999999</v>
      </c>
      <c r="J95" s="29">
        <v>11.98508</v>
      </c>
      <c r="K95" s="1">
        <v>9.2285115999999991</v>
      </c>
      <c r="L95" s="3">
        <v>3.58955</v>
      </c>
      <c r="M95" s="7">
        <v>10.067467199999999</v>
      </c>
      <c r="N95" s="1">
        <v>7.8442348600000003</v>
      </c>
      <c r="O95" s="34">
        <v>3.0870129999999998</v>
      </c>
      <c r="P95" s="29">
        <v>8.5573471199999993</v>
      </c>
      <c r="Q95" s="1">
        <v>7.0598113739999997</v>
      </c>
      <c r="R95" s="3">
        <v>2.7165714400000001</v>
      </c>
    </row>
    <row r="96" spans="2:18" ht="18" customHeight="1" thickBot="1">
      <c r="B96" s="21">
        <v>32</v>
      </c>
      <c r="C96" s="38">
        <v>24</v>
      </c>
      <c r="D96" s="30">
        <v>11.06098239168</v>
      </c>
      <c r="E96" s="4">
        <v>7.7008422467592004</v>
      </c>
      <c r="F96" s="5">
        <v>3.0298458266999999</v>
      </c>
      <c r="G96" s="8">
        <v>12.713772863999999</v>
      </c>
      <c r="H96" s="4">
        <v>9.5072126503199996</v>
      </c>
      <c r="I96" s="35">
        <v>3.6069593174999999</v>
      </c>
      <c r="J96" s="30">
        <v>12.2247816</v>
      </c>
      <c r="K96" s="4">
        <v>9.4130818319999996</v>
      </c>
      <c r="L96" s="5">
        <v>3.6433932499999999</v>
      </c>
      <c r="M96" s="8">
        <v>10.268816544</v>
      </c>
      <c r="N96" s="4">
        <v>8.0011195571999991</v>
      </c>
      <c r="O96" s="35">
        <v>3.1333181950000002</v>
      </c>
      <c r="P96" s="30">
        <v>8.7284940623999994</v>
      </c>
      <c r="Q96" s="4">
        <v>7.2010076014799997</v>
      </c>
      <c r="R96" s="5">
        <v>2.7573200116000001</v>
      </c>
    </row>
    <row r="97" spans="2:18"/>
    <row r="98" spans="2:18" ht="349.95" customHeight="1"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</row>
    <row r="99" spans="2:18"/>
  </sheetData>
  <mergeCells count="63">
    <mergeCell ref="B98:R98"/>
    <mergeCell ref="B2:R2"/>
    <mergeCell ref="B16:R16"/>
    <mergeCell ref="B30:R30"/>
    <mergeCell ref="B44:R44"/>
    <mergeCell ref="B58:R58"/>
    <mergeCell ref="B14:R14"/>
    <mergeCell ref="B28:R28"/>
    <mergeCell ref="B42:R42"/>
    <mergeCell ref="B56:R56"/>
    <mergeCell ref="D4:F4"/>
    <mergeCell ref="G4:I4"/>
    <mergeCell ref="J4:L4"/>
    <mergeCell ref="M4:O4"/>
    <mergeCell ref="P4:R4"/>
    <mergeCell ref="D18:F18"/>
    <mergeCell ref="D46:F46"/>
    <mergeCell ref="G46:I46"/>
    <mergeCell ref="J46:L46"/>
    <mergeCell ref="M46:O46"/>
    <mergeCell ref="P46:R46"/>
    <mergeCell ref="B72:R72"/>
    <mergeCell ref="D60:F60"/>
    <mergeCell ref="G60:I60"/>
    <mergeCell ref="J60:L60"/>
    <mergeCell ref="M60:O60"/>
    <mergeCell ref="P60:R60"/>
    <mergeCell ref="D88:F88"/>
    <mergeCell ref="G88:I88"/>
    <mergeCell ref="J88:L88"/>
    <mergeCell ref="M88:O88"/>
    <mergeCell ref="P88:R88"/>
    <mergeCell ref="B3:C5"/>
    <mergeCell ref="B17:C19"/>
    <mergeCell ref="B31:C33"/>
    <mergeCell ref="D31:R31"/>
    <mergeCell ref="D17:R17"/>
    <mergeCell ref="D3:R3"/>
    <mergeCell ref="G18:I18"/>
    <mergeCell ref="J18:L18"/>
    <mergeCell ref="M18:O18"/>
    <mergeCell ref="P18:R18"/>
    <mergeCell ref="D32:F32"/>
    <mergeCell ref="G32:I32"/>
    <mergeCell ref="J32:L32"/>
    <mergeCell ref="M32:O32"/>
    <mergeCell ref="P32:R32"/>
    <mergeCell ref="B45:C47"/>
    <mergeCell ref="B59:C61"/>
    <mergeCell ref="B73:C75"/>
    <mergeCell ref="D87:R87"/>
    <mergeCell ref="D73:R73"/>
    <mergeCell ref="D59:R59"/>
    <mergeCell ref="D45:R45"/>
    <mergeCell ref="B84:R84"/>
    <mergeCell ref="B86:R86"/>
    <mergeCell ref="B87:C89"/>
    <mergeCell ref="B70:R70"/>
    <mergeCell ref="D74:F74"/>
    <mergeCell ref="G74:I74"/>
    <mergeCell ref="J74:L74"/>
    <mergeCell ref="M74:O74"/>
    <mergeCell ref="P74:R74"/>
  </mergeCells>
  <pageMargins left="0.75" right="0.75" top="1" bottom="1" header="0.5" footer="0.5"/>
  <pageSetup paperSize="9"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2EE47-8AC2-4B85-9775-AA183B75DB8C}">
  <dimension ref="A1:AE99"/>
  <sheetViews>
    <sheetView tabSelected="1" workbookViewId="0">
      <selection activeCell="G8" sqref="G8"/>
    </sheetView>
  </sheetViews>
  <sheetFormatPr defaultColWidth="0" defaultRowHeight="15.6" customHeight="1" zeroHeight="1"/>
  <cols>
    <col min="1" max="1" width="3.33203125" customWidth="1"/>
    <col min="2" max="3" width="9" style="2" customWidth="1"/>
    <col min="4" max="18" width="10.77734375" style="2" customWidth="1"/>
    <col min="19" max="19" width="9" customWidth="1"/>
    <col min="20" max="31" width="0" hidden="1" customWidth="1"/>
    <col min="32" max="16384" width="9" hidden="1"/>
  </cols>
  <sheetData>
    <row r="1" spans="2:18" ht="16.2" thickBot="1"/>
    <row r="2" spans="2:18" ht="30" customHeight="1" thickBot="1">
      <c r="B2" s="66" t="s">
        <v>8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8"/>
    </row>
    <row r="3" spans="2:18" ht="19.95" customHeight="1" thickBot="1">
      <c r="B3" s="41" t="s">
        <v>16</v>
      </c>
      <c r="C3" s="42"/>
      <c r="D3" s="57" t="s">
        <v>1</v>
      </c>
      <c r="E3" s="54"/>
      <c r="F3" s="55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6"/>
    </row>
    <row r="4" spans="2:18" ht="18" customHeight="1" thickBot="1">
      <c r="B4" s="43"/>
      <c r="C4" s="51"/>
      <c r="D4" s="47">
        <v>16</v>
      </c>
      <c r="E4" s="48"/>
      <c r="F4" s="59"/>
      <c r="G4" s="60">
        <v>18</v>
      </c>
      <c r="H4" s="48"/>
      <c r="I4" s="61"/>
      <c r="J4" s="47">
        <v>20</v>
      </c>
      <c r="K4" s="48"/>
      <c r="L4" s="50"/>
      <c r="M4" s="60">
        <v>22</v>
      </c>
      <c r="N4" s="48"/>
      <c r="O4" s="61"/>
      <c r="P4" s="47">
        <v>24</v>
      </c>
      <c r="Q4" s="48"/>
      <c r="R4" s="50"/>
    </row>
    <row r="5" spans="2:18" ht="31.8" thickBot="1">
      <c r="B5" s="45"/>
      <c r="C5" s="52"/>
      <c r="D5" s="25" t="s">
        <v>2</v>
      </c>
      <c r="E5" s="15" t="s">
        <v>5</v>
      </c>
      <c r="F5" s="16" t="s">
        <v>6</v>
      </c>
      <c r="G5" s="14" t="s">
        <v>2</v>
      </c>
      <c r="H5" s="15" t="s">
        <v>5</v>
      </c>
      <c r="I5" s="31" t="s">
        <v>6</v>
      </c>
      <c r="J5" s="25" t="s">
        <v>2</v>
      </c>
      <c r="K5" s="15" t="s">
        <v>5</v>
      </c>
      <c r="L5" s="16" t="s">
        <v>6</v>
      </c>
      <c r="M5" s="14" t="s">
        <v>2</v>
      </c>
      <c r="N5" s="15" t="s">
        <v>5</v>
      </c>
      <c r="O5" s="31" t="s">
        <v>6</v>
      </c>
      <c r="P5" s="25" t="s">
        <v>2</v>
      </c>
      <c r="Q5" s="15" t="s">
        <v>5</v>
      </c>
      <c r="R5" s="16" t="s">
        <v>6</v>
      </c>
    </row>
    <row r="6" spans="2:18" ht="31.8" thickBot="1">
      <c r="B6" s="23" t="s">
        <v>3</v>
      </c>
      <c r="C6" s="24" t="s">
        <v>4</v>
      </c>
      <c r="D6" s="26" t="s">
        <v>0</v>
      </c>
      <c r="E6" s="12" t="s">
        <v>0</v>
      </c>
      <c r="F6" s="27" t="s">
        <v>0</v>
      </c>
      <c r="G6" s="11" t="s">
        <v>0</v>
      </c>
      <c r="H6" s="12" t="s">
        <v>0</v>
      </c>
      <c r="I6" s="32" t="s">
        <v>0</v>
      </c>
      <c r="J6" s="26" t="s">
        <v>0</v>
      </c>
      <c r="K6" s="12" t="s">
        <v>0</v>
      </c>
      <c r="L6" s="13" t="s">
        <v>0</v>
      </c>
      <c r="M6" s="11" t="s">
        <v>0</v>
      </c>
      <c r="N6" s="12" t="s">
        <v>0</v>
      </c>
      <c r="O6" s="32" t="s">
        <v>0</v>
      </c>
      <c r="P6" s="26" t="s">
        <v>0</v>
      </c>
      <c r="Q6" s="12" t="s">
        <v>0</v>
      </c>
      <c r="R6" s="13" t="s">
        <v>0</v>
      </c>
    </row>
    <row r="7" spans="2:18" ht="18" customHeight="1">
      <c r="B7" s="17">
        <v>-15</v>
      </c>
      <c r="C7" s="18">
        <v>-15.5</v>
      </c>
      <c r="D7" s="28">
        <v>2.7039599999999999</v>
      </c>
      <c r="E7" s="6" t="s">
        <v>15</v>
      </c>
      <c r="F7" s="3">
        <v>1.515585</v>
      </c>
      <c r="G7" s="7">
        <v>2.6621999999999999</v>
      </c>
      <c r="H7" s="6" t="s">
        <v>15</v>
      </c>
      <c r="I7" s="34">
        <v>1.5473250000000001</v>
      </c>
      <c r="J7" s="69">
        <v>2.61</v>
      </c>
      <c r="K7" s="6" t="s">
        <v>15</v>
      </c>
      <c r="L7" s="70">
        <v>1.587</v>
      </c>
      <c r="M7" s="7">
        <v>2.5577999999999999</v>
      </c>
      <c r="N7" s="6" t="s">
        <v>15</v>
      </c>
      <c r="O7" s="34">
        <v>1.60287</v>
      </c>
      <c r="P7" s="29">
        <v>2.5082100000000001</v>
      </c>
      <c r="Q7" s="6" t="s">
        <v>15</v>
      </c>
      <c r="R7" s="3">
        <v>1.6346099999999999</v>
      </c>
    </row>
    <row r="8" spans="2:18" ht="18" customHeight="1">
      <c r="B8" s="19">
        <v>-10</v>
      </c>
      <c r="C8" s="20">
        <v>-11</v>
      </c>
      <c r="D8" s="29">
        <v>2.9525999999999999</v>
      </c>
      <c r="E8" s="1" t="s">
        <v>15</v>
      </c>
      <c r="F8" s="3">
        <v>1.4898</v>
      </c>
      <c r="G8" s="7">
        <v>2.907</v>
      </c>
      <c r="H8" s="1" t="s">
        <v>15</v>
      </c>
      <c r="I8" s="34">
        <v>1.5209999999999999</v>
      </c>
      <c r="J8" s="29">
        <v>2.85</v>
      </c>
      <c r="K8" s="1" t="s">
        <v>15</v>
      </c>
      <c r="L8" s="70">
        <v>1.56</v>
      </c>
      <c r="M8" s="7">
        <v>2.7930000000000001</v>
      </c>
      <c r="N8" s="1" t="s">
        <v>15</v>
      </c>
      <c r="O8" s="34">
        <v>1.5755999999999999</v>
      </c>
      <c r="P8" s="29">
        <v>2.7388499999999998</v>
      </c>
      <c r="Q8" s="1" t="s">
        <v>15</v>
      </c>
      <c r="R8" s="3">
        <v>1.6068</v>
      </c>
    </row>
    <row r="9" spans="2:18" ht="18" customHeight="1">
      <c r="B9" s="19">
        <v>-5</v>
      </c>
      <c r="C9" s="20">
        <v>-5.6</v>
      </c>
      <c r="D9" s="29">
        <v>3.55348</v>
      </c>
      <c r="E9" s="1" t="s">
        <v>15</v>
      </c>
      <c r="F9" s="3">
        <v>1.4706999999999999</v>
      </c>
      <c r="G9" s="7">
        <v>3.4986000000000002</v>
      </c>
      <c r="H9" s="1" t="s">
        <v>15</v>
      </c>
      <c r="I9" s="34">
        <v>1.5015000000000001</v>
      </c>
      <c r="J9" s="29">
        <v>3.43</v>
      </c>
      <c r="K9" s="1" t="s">
        <v>15</v>
      </c>
      <c r="L9" s="70">
        <v>1.54</v>
      </c>
      <c r="M9" s="7">
        <v>3.3614000000000002</v>
      </c>
      <c r="N9" s="1" t="s">
        <v>15</v>
      </c>
      <c r="O9" s="34">
        <v>1.5553999999999999</v>
      </c>
      <c r="P9" s="29">
        <v>3.29623</v>
      </c>
      <c r="Q9" s="1" t="s">
        <v>15</v>
      </c>
      <c r="R9" s="3">
        <v>1.5862000000000001</v>
      </c>
    </row>
    <row r="10" spans="2:18" ht="18" customHeight="1">
      <c r="B10" s="19">
        <v>0</v>
      </c>
      <c r="C10" s="20">
        <v>-0.7</v>
      </c>
      <c r="D10" s="29">
        <v>3.367</v>
      </c>
      <c r="E10" s="1" t="s">
        <v>15</v>
      </c>
      <c r="F10" s="3">
        <v>1.4134</v>
      </c>
      <c r="G10" s="7">
        <v>3.3149999999999999</v>
      </c>
      <c r="H10" s="1" t="s">
        <v>15</v>
      </c>
      <c r="I10" s="34">
        <v>1.4430000000000001</v>
      </c>
      <c r="J10" s="69">
        <v>3.25</v>
      </c>
      <c r="K10" s="1" t="s">
        <v>15</v>
      </c>
      <c r="L10" s="3">
        <v>1.48</v>
      </c>
      <c r="M10" s="7">
        <v>3.1850000000000001</v>
      </c>
      <c r="N10" s="1" t="s">
        <v>15</v>
      </c>
      <c r="O10" s="34">
        <v>1.4947999999999999</v>
      </c>
      <c r="P10" s="29">
        <v>3.1232500000000001</v>
      </c>
      <c r="Q10" s="1" t="s">
        <v>15</v>
      </c>
      <c r="R10" s="3">
        <v>1.5244</v>
      </c>
    </row>
    <row r="11" spans="2:18" ht="18" customHeight="1">
      <c r="B11" s="19">
        <v>7</v>
      </c>
      <c r="C11" s="20">
        <v>6</v>
      </c>
      <c r="D11" s="29">
        <v>4.4952040000000002</v>
      </c>
      <c r="E11" s="1" t="s">
        <v>15</v>
      </c>
      <c r="F11" s="3">
        <v>0.90132900000000005</v>
      </c>
      <c r="G11" s="7">
        <v>4.4257799999999996</v>
      </c>
      <c r="H11" s="1" t="s">
        <v>15</v>
      </c>
      <c r="I11" s="34">
        <v>0.92020500000000005</v>
      </c>
      <c r="J11" s="29">
        <v>4.3390000000000004</v>
      </c>
      <c r="K11" s="1" t="s">
        <v>15</v>
      </c>
      <c r="L11" s="3">
        <v>0.94379999999999997</v>
      </c>
      <c r="M11" s="7">
        <v>4.2522200000000003</v>
      </c>
      <c r="N11" s="1" t="s">
        <v>15</v>
      </c>
      <c r="O11" s="34">
        <v>0.95323800000000003</v>
      </c>
      <c r="P11" s="29">
        <v>4.1697790000000001</v>
      </c>
      <c r="Q11" s="1" t="s">
        <v>15</v>
      </c>
      <c r="R11" s="3">
        <v>0.97211400000000003</v>
      </c>
    </row>
    <row r="12" spans="2:18" ht="18" customHeight="1" thickBot="1">
      <c r="B12" s="21">
        <v>10</v>
      </c>
      <c r="C12" s="22">
        <v>8</v>
      </c>
      <c r="D12" s="30">
        <v>4.58948</v>
      </c>
      <c r="E12" s="4" t="s">
        <v>15</v>
      </c>
      <c r="F12" s="5">
        <v>0.87860000000000005</v>
      </c>
      <c r="G12" s="8">
        <v>4.5186000000000002</v>
      </c>
      <c r="H12" s="4" t="s">
        <v>15</v>
      </c>
      <c r="I12" s="35">
        <v>0.89700000000000002</v>
      </c>
      <c r="J12" s="71">
        <v>4.43</v>
      </c>
      <c r="K12" s="4" t="s">
        <v>15</v>
      </c>
      <c r="L12" s="72">
        <v>0.92</v>
      </c>
      <c r="M12" s="8">
        <v>4.3414000000000001</v>
      </c>
      <c r="N12" s="4" t="s">
        <v>15</v>
      </c>
      <c r="O12" s="35">
        <v>0.92920000000000003</v>
      </c>
      <c r="P12" s="30">
        <v>4.2572299999999998</v>
      </c>
      <c r="Q12" s="4" t="s">
        <v>15</v>
      </c>
      <c r="R12" s="5">
        <v>0.9476</v>
      </c>
    </row>
    <row r="13" spans="2:18" ht="18" customHeight="1">
      <c r="B13" s="39"/>
      <c r="C13" s="39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</row>
    <row r="14" spans="2:18" ht="390" customHeight="1"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</row>
    <row r="15" spans="2:18" ht="18" customHeight="1" thickBot="1">
      <c r="B15" s="39"/>
      <c r="C15" s="39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</row>
    <row r="16" spans="2:18" ht="30" customHeight="1" thickBot="1">
      <c r="B16" s="62" t="s">
        <v>9</v>
      </c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4"/>
    </row>
    <row r="17" spans="2:18" ht="19.95" customHeight="1" thickBot="1">
      <c r="B17" s="41" t="s">
        <v>16</v>
      </c>
      <c r="C17" s="42"/>
      <c r="D17" s="57" t="s">
        <v>1</v>
      </c>
      <c r="E17" s="54"/>
      <c r="F17" s="55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6"/>
    </row>
    <row r="18" spans="2:18" ht="16.2" thickBot="1">
      <c r="B18" s="43"/>
      <c r="C18" s="51"/>
      <c r="D18" s="47">
        <v>16</v>
      </c>
      <c r="E18" s="48"/>
      <c r="F18" s="59"/>
      <c r="G18" s="60">
        <v>18</v>
      </c>
      <c r="H18" s="48"/>
      <c r="I18" s="61"/>
      <c r="J18" s="47">
        <v>20</v>
      </c>
      <c r="K18" s="48"/>
      <c r="L18" s="50"/>
      <c r="M18" s="60">
        <v>22</v>
      </c>
      <c r="N18" s="48"/>
      <c r="O18" s="61"/>
      <c r="P18" s="47">
        <v>24</v>
      </c>
      <c r="Q18" s="48"/>
      <c r="R18" s="50"/>
    </row>
    <row r="19" spans="2:18" ht="31.8" thickBot="1">
      <c r="B19" s="45"/>
      <c r="C19" s="52"/>
      <c r="D19" s="25" t="s">
        <v>2</v>
      </c>
      <c r="E19" s="15" t="s">
        <v>5</v>
      </c>
      <c r="F19" s="16" t="s">
        <v>6</v>
      </c>
      <c r="G19" s="14" t="s">
        <v>2</v>
      </c>
      <c r="H19" s="15" t="s">
        <v>5</v>
      </c>
      <c r="I19" s="31" t="s">
        <v>6</v>
      </c>
      <c r="J19" s="25" t="s">
        <v>2</v>
      </c>
      <c r="K19" s="15" t="s">
        <v>5</v>
      </c>
      <c r="L19" s="16" t="s">
        <v>6</v>
      </c>
      <c r="M19" s="14" t="s">
        <v>2</v>
      </c>
      <c r="N19" s="15" t="s">
        <v>5</v>
      </c>
      <c r="O19" s="31" t="s">
        <v>6</v>
      </c>
      <c r="P19" s="25" t="s">
        <v>2</v>
      </c>
      <c r="Q19" s="15" t="s">
        <v>5</v>
      </c>
      <c r="R19" s="16" t="s">
        <v>6</v>
      </c>
    </row>
    <row r="20" spans="2:18" ht="31.8" thickBot="1">
      <c r="B20" s="23" t="s">
        <v>3</v>
      </c>
      <c r="C20" s="24" t="s">
        <v>4</v>
      </c>
      <c r="D20" s="26" t="s">
        <v>0</v>
      </c>
      <c r="E20" s="12" t="s">
        <v>0</v>
      </c>
      <c r="F20" s="27" t="s">
        <v>0</v>
      </c>
      <c r="G20" s="11" t="s">
        <v>0</v>
      </c>
      <c r="H20" s="12" t="s">
        <v>0</v>
      </c>
      <c r="I20" s="32" t="s">
        <v>0</v>
      </c>
      <c r="J20" s="26" t="s">
        <v>0</v>
      </c>
      <c r="K20" s="12" t="s">
        <v>0</v>
      </c>
      <c r="L20" s="13" t="s">
        <v>0</v>
      </c>
      <c r="M20" s="11" t="s">
        <v>0</v>
      </c>
      <c r="N20" s="12" t="s">
        <v>0</v>
      </c>
      <c r="O20" s="32" t="s">
        <v>0</v>
      </c>
      <c r="P20" s="26" t="s">
        <v>0</v>
      </c>
      <c r="Q20" s="12" t="s">
        <v>0</v>
      </c>
      <c r="R20" s="13" t="s">
        <v>0</v>
      </c>
    </row>
    <row r="21" spans="2:18" ht="18" customHeight="1">
      <c r="B21" s="17">
        <v>-15</v>
      </c>
      <c r="C21" s="18">
        <v>-15.5</v>
      </c>
      <c r="D21" s="29">
        <v>3.4726720000000002</v>
      </c>
      <c r="E21" s="6" t="s">
        <v>15</v>
      </c>
      <c r="F21" s="3">
        <v>1.7381</v>
      </c>
      <c r="G21" s="7">
        <v>3.4190399999999999</v>
      </c>
      <c r="H21" s="6" t="s">
        <v>15</v>
      </c>
      <c r="I21" s="34">
        <v>1.7745</v>
      </c>
      <c r="J21" s="29">
        <v>3.3519999999999999</v>
      </c>
      <c r="K21" s="6" t="s">
        <v>15</v>
      </c>
      <c r="L21" s="70">
        <v>1.82</v>
      </c>
      <c r="M21" s="7">
        <v>3.2849599999999999</v>
      </c>
      <c r="N21" s="6" t="s">
        <v>15</v>
      </c>
      <c r="O21" s="34">
        <v>1.8382000000000001</v>
      </c>
      <c r="P21" s="29">
        <v>3.2212719999999999</v>
      </c>
      <c r="Q21" s="6" t="s">
        <v>15</v>
      </c>
      <c r="R21" s="3">
        <v>1.8746</v>
      </c>
    </row>
    <row r="22" spans="2:18" ht="18" customHeight="1">
      <c r="B22" s="19">
        <v>-10</v>
      </c>
      <c r="C22" s="20">
        <v>-11</v>
      </c>
      <c r="D22" s="29">
        <v>3.6881599999999999</v>
      </c>
      <c r="E22" s="1" t="s">
        <v>15</v>
      </c>
      <c r="F22" s="3">
        <v>1.72855</v>
      </c>
      <c r="G22" s="7">
        <v>3.6312000000000002</v>
      </c>
      <c r="H22" s="1" t="s">
        <v>15</v>
      </c>
      <c r="I22" s="34">
        <v>1.76475</v>
      </c>
      <c r="J22" s="29">
        <v>3.56</v>
      </c>
      <c r="K22" s="1" t="s">
        <v>15</v>
      </c>
      <c r="L22" s="70">
        <v>1.81</v>
      </c>
      <c r="M22" s="7">
        <v>3.4887999999999999</v>
      </c>
      <c r="N22" s="1" t="s">
        <v>15</v>
      </c>
      <c r="O22" s="34">
        <v>1.8281000000000001</v>
      </c>
      <c r="P22" s="29">
        <v>3.42116</v>
      </c>
      <c r="Q22" s="1" t="s">
        <v>15</v>
      </c>
      <c r="R22" s="3">
        <v>1.8643000000000001</v>
      </c>
    </row>
    <row r="23" spans="2:18" ht="18" customHeight="1">
      <c r="B23" s="19">
        <v>-5</v>
      </c>
      <c r="C23" s="20">
        <v>-5.6</v>
      </c>
      <c r="D23" s="29">
        <v>4.0611199999999998</v>
      </c>
      <c r="E23" s="1" t="s">
        <v>15</v>
      </c>
      <c r="F23" s="3">
        <v>1.6999</v>
      </c>
      <c r="G23" s="7">
        <v>3.9984000000000002</v>
      </c>
      <c r="H23" s="1" t="s">
        <v>15</v>
      </c>
      <c r="I23" s="34">
        <v>1.7355</v>
      </c>
      <c r="J23" s="29">
        <v>3.92</v>
      </c>
      <c r="K23" s="1" t="s">
        <v>15</v>
      </c>
      <c r="L23" s="70">
        <v>1.78</v>
      </c>
      <c r="M23" s="7">
        <v>3.8416000000000001</v>
      </c>
      <c r="N23" s="1" t="s">
        <v>15</v>
      </c>
      <c r="O23" s="34">
        <v>1.7978000000000001</v>
      </c>
      <c r="P23" s="29">
        <v>3.7671199999999998</v>
      </c>
      <c r="Q23" s="1" t="s">
        <v>15</v>
      </c>
      <c r="R23" s="3">
        <v>1.8333999999999999</v>
      </c>
    </row>
    <row r="24" spans="2:18" ht="18" customHeight="1">
      <c r="B24" s="19">
        <v>0</v>
      </c>
      <c r="C24" s="20">
        <v>-0.7</v>
      </c>
      <c r="D24" s="29">
        <v>4.5687600000000002</v>
      </c>
      <c r="E24" s="1" t="s">
        <v>15</v>
      </c>
      <c r="F24" s="3">
        <v>1.7572000000000001</v>
      </c>
      <c r="G24" s="7">
        <v>4.4981999999999998</v>
      </c>
      <c r="H24" s="1" t="s">
        <v>15</v>
      </c>
      <c r="I24" s="34">
        <v>1.794</v>
      </c>
      <c r="J24" s="69">
        <v>4.41</v>
      </c>
      <c r="K24" s="1" t="s">
        <v>15</v>
      </c>
      <c r="L24" s="3">
        <v>1.84</v>
      </c>
      <c r="M24" s="7">
        <v>4.3217999999999996</v>
      </c>
      <c r="N24" s="1" t="s">
        <v>15</v>
      </c>
      <c r="O24" s="34">
        <v>1.8584000000000001</v>
      </c>
      <c r="P24" s="29">
        <v>4.2380100000000001</v>
      </c>
      <c r="Q24" s="1" t="s">
        <v>15</v>
      </c>
      <c r="R24" s="3">
        <v>1.8952</v>
      </c>
    </row>
    <row r="25" spans="2:18" ht="18" customHeight="1">
      <c r="B25" s="19">
        <v>7</v>
      </c>
      <c r="C25" s="20">
        <v>6</v>
      </c>
      <c r="D25" s="29">
        <v>5.6265159999999996</v>
      </c>
      <c r="E25" s="1" t="s">
        <v>15</v>
      </c>
      <c r="F25" s="3">
        <v>1.2386349999999999</v>
      </c>
      <c r="G25" s="7">
        <v>5.5396200000000002</v>
      </c>
      <c r="H25" s="1" t="s">
        <v>15</v>
      </c>
      <c r="I25" s="34">
        <v>1.264575</v>
      </c>
      <c r="J25" s="29">
        <v>5.431</v>
      </c>
      <c r="K25" s="1" t="s">
        <v>15</v>
      </c>
      <c r="L25" s="3">
        <v>1.2969999999999999</v>
      </c>
      <c r="M25" s="7">
        <v>5.3223799999999999</v>
      </c>
      <c r="N25" s="1" t="s">
        <v>15</v>
      </c>
      <c r="O25" s="34">
        <v>1.3099700000000001</v>
      </c>
      <c r="P25" s="29">
        <v>5.2191910000000004</v>
      </c>
      <c r="Q25" s="1" t="s">
        <v>15</v>
      </c>
      <c r="R25" s="3">
        <v>1.3359099999999999</v>
      </c>
    </row>
    <row r="26" spans="2:18" ht="18" customHeight="1" thickBot="1">
      <c r="B26" s="21">
        <v>10</v>
      </c>
      <c r="C26" s="22">
        <v>8</v>
      </c>
      <c r="D26" s="30">
        <v>5.81196</v>
      </c>
      <c r="E26" s="4" t="s">
        <v>15</v>
      </c>
      <c r="F26" s="5">
        <v>1.2223999999999999</v>
      </c>
      <c r="G26" s="8">
        <v>5.7222</v>
      </c>
      <c r="H26" s="4" t="s">
        <v>15</v>
      </c>
      <c r="I26" s="35">
        <v>1.248</v>
      </c>
      <c r="J26" s="71">
        <v>5.61</v>
      </c>
      <c r="K26" s="4" t="s">
        <v>15</v>
      </c>
      <c r="L26" s="72">
        <v>1.28</v>
      </c>
      <c r="M26" s="8">
        <v>5.4977999999999998</v>
      </c>
      <c r="N26" s="4" t="s">
        <v>15</v>
      </c>
      <c r="O26" s="35">
        <v>1.2927999999999999</v>
      </c>
      <c r="P26" s="30">
        <v>5.3912100000000001</v>
      </c>
      <c r="Q26" s="4" t="s">
        <v>15</v>
      </c>
      <c r="R26" s="5">
        <v>1.3184</v>
      </c>
    </row>
    <row r="27" spans="2:18" ht="18" customHeight="1">
      <c r="B27" s="39"/>
      <c r="C27" s="39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</row>
    <row r="28" spans="2:18" ht="390" customHeight="1"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</row>
    <row r="29" spans="2:18" ht="18" customHeight="1" thickBot="1">
      <c r="B29" s="39"/>
      <c r="C29" s="39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</row>
    <row r="30" spans="2:18" ht="30" customHeight="1" thickBot="1">
      <c r="B30" s="62" t="s">
        <v>10</v>
      </c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4"/>
    </row>
    <row r="31" spans="2:18" ht="19.95" customHeight="1" thickBot="1">
      <c r="B31" s="41" t="s">
        <v>16</v>
      </c>
      <c r="C31" s="42"/>
      <c r="D31" s="57" t="s">
        <v>1</v>
      </c>
      <c r="E31" s="54"/>
      <c r="F31" s="55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6"/>
    </row>
    <row r="32" spans="2:18" ht="16.2" thickBot="1">
      <c r="B32" s="43"/>
      <c r="C32" s="51"/>
      <c r="D32" s="47">
        <v>16</v>
      </c>
      <c r="E32" s="48"/>
      <c r="F32" s="59"/>
      <c r="G32" s="60">
        <v>18</v>
      </c>
      <c r="H32" s="48"/>
      <c r="I32" s="61"/>
      <c r="J32" s="47">
        <v>20</v>
      </c>
      <c r="K32" s="48"/>
      <c r="L32" s="50"/>
      <c r="M32" s="60">
        <v>22</v>
      </c>
      <c r="N32" s="48"/>
      <c r="O32" s="61"/>
      <c r="P32" s="47">
        <v>24</v>
      </c>
      <c r="Q32" s="48"/>
      <c r="R32" s="50"/>
    </row>
    <row r="33" spans="2:18" ht="31.8" thickBot="1">
      <c r="B33" s="45"/>
      <c r="C33" s="52"/>
      <c r="D33" s="25" t="s">
        <v>2</v>
      </c>
      <c r="E33" s="15" t="s">
        <v>5</v>
      </c>
      <c r="F33" s="16" t="s">
        <v>6</v>
      </c>
      <c r="G33" s="14" t="s">
        <v>2</v>
      </c>
      <c r="H33" s="15" t="s">
        <v>5</v>
      </c>
      <c r="I33" s="31" t="s">
        <v>6</v>
      </c>
      <c r="J33" s="25" t="s">
        <v>2</v>
      </c>
      <c r="K33" s="15" t="s">
        <v>5</v>
      </c>
      <c r="L33" s="16" t="s">
        <v>6</v>
      </c>
      <c r="M33" s="14" t="s">
        <v>2</v>
      </c>
      <c r="N33" s="15" t="s">
        <v>5</v>
      </c>
      <c r="O33" s="31" t="s">
        <v>6</v>
      </c>
      <c r="P33" s="25" t="s">
        <v>2</v>
      </c>
      <c r="Q33" s="15" t="s">
        <v>5</v>
      </c>
      <c r="R33" s="16" t="s">
        <v>6</v>
      </c>
    </row>
    <row r="34" spans="2:18" ht="31.8" thickBot="1">
      <c r="B34" s="23" t="s">
        <v>3</v>
      </c>
      <c r="C34" s="24" t="s">
        <v>4</v>
      </c>
      <c r="D34" s="26" t="s">
        <v>0</v>
      </c>
      <c r="E34" s="12" t="s">
        <v>0</v>
      </c>
      <c r="F34" s="27" t="s">
        <v>0</v>
      </c>
      <c r="G34" s="11" t="s">
        <v>0</v>
      </c>
      <c r="H34" s="12" t="s">
        <v>0</v>
      </c>
      <c r="I34" s="32" t="s">
        <v>0</v>
      </c>
      <c r="J34" s="26" t="s">
        <v>0</v>
      </c>
      <c r="K34" s="12" t="s">
        <v>0</v>
      </c>
      <c r="L34" s="13" t="s">
        <v>0</v>
      </c>
      <c r="M34" s="11" t="s">
        <v>0</v>
      </c>
      <c r="N34" s="12" t="s">
        <v>0</v>
      </c>
      <c r="O34" s="32" t="s">
        <v>0</v>
      </c>
      <c r="P34" s="26" t="s">
        <v>0</v>
      </c>
      <c r="Q34" s="12" t="s">
        <v>0</v>
      </c>
      <c r="R34" s="13" t="s">
        <v>0</v>
      </c>
    </row>
    <row r="35" spans="2:18" ht="18" customHeight="1">
      <c r="B35" s="17">
        <v>-15</v>
      </c>
      <c r="C35" s="18">
        <v>-15.5</v>
      </c>
      <c r="D35" s="29">
        <v>4.2797159999999996</v>
      </c>
      <c r="E35" s="6" t="s">
        <v>15</v>
      </c>
      <c r="F35" s="3">
        <v>1.9577500000000001</v>
      </c>
      <c r="G35" s="7">
        <v>4.2136199999999997</v>
      </c>
      <c r="H35" s="6" t="s">
        <v>15</v>
      </c>
      <c r="I35" s="34">
        <v>1.99875</v>
      </c>
      <c r="J35" s="29">
        <v>4.1310000000000002</v>
      </c>
      <c r="K35" s="6" t="s">
        <v>15</v>
      </c>
      <c r="L35" s="70">
        <v>2.0499999999999998</v>
      </c>
      <c r="M35" s="7">
        <v>4.0483799999999999</v>
      </c>
      <c r="N35" s="6" t="s">
        <v>15</v>
      </c>
      <c r="O35" s="34">
        <v>2.0705</v>
      </c>
      <c r="P35" s="29">
        <v>3.9698910000000001</v>
      </c>
      <c r="Q35" s="6" t="s">
        <v>15</v>
      </c>
      <c r="R35" s="3">
        <v>2.1114999999999999</v>
      </c>
    </row>
    <row r="36" spans="2:18" ht="18" customHeight="1">
      <c r="B36" s="19">
        <v>-10</v>
      </c>
      <c r="C36" s="20">
        <v>-11</v>
      </c>
      <c r="D36" s="29">
        <v>4.7241600000000004</v>
      </c>
      <c r="E36" s="1" t="s">
        <v>15</v>
      </c>
      <c r="F36" s="3">
        <v>1.93865</v>
      </c>
      <c r="G36" s="7">
        <v>4.6512000000000002</v>
      </c>
      <c r="H36" s="1" t="s">
        <v>15</v>
      </c>
      <c r="I36" s="34">
        <v>1.97925</v>
      </c>
      <c r="J36" s="29">
        <v>4.5599999999999996</v>
      </c>
      <c r="K36" s="1" t="s">
        <v>15</v>
      </c>
      <c r="L36" s="70">
        <v>2.0299999999999998</v>
      </c>
      <c r="M36" s="7">
        <v>4.4687999999999999</v>
      </c>
      <c r="N36" s="1" t="s">
        <v>15</v>
      </c>
      <c r="O36" s="34">
        <v>2.0503</v>
      </c>
      <c r="P36" s="29">
        <v>4.3821599999999998</v>
      </c>
      <c r="Q36" s="1" t="s">
        <v>15</v>
      </c>
      <c r="R36" s="3">
        <v>2.0909</v>
      </c>
    </row>
    <row r="37" spans="2:18" ht="18" customHeight="1">
      <c r="B37" s="19">
        <v>-5</v>
      </c>
      <c r="C37" s="20">
        <v>-5.6</v>
      </c>
      <c r="D37" s="29">
        <v>5.2007199999999996</v>
      </c>
      <c r="E37" s="1" t="s">
        <v>15</v>
      </c>
      <c r="F37" s="3">
        <v>1.9195500000000001</v>
      </c>
      <c r="G37" s="7">
        <v>5.1204000000000001</v>
      </c>
      <c r="H37" s="1" t="s">
        <v>15</v>
      </c>
      <c r="I37" s="34">
        <v>1.9597500000000001</v>
      </c>
      <c r="J37" s="29">
        <v>5.0199999999999996</v>
      </c>
      <c r="K37" s="1" t="s">
        <v>15</v>
      </c>
      <c r="L37" s="70">
        <v>2.0099999999999998</v>
      </c>
      <c r="M37" s="7">
        <v>4.9196</v>
      </c>
      <c r="N37" s="1" t="s">
        <v>15</v>
      </c>
      <c r="O37" s="34">
        <v>2.0301</v>
      </c>
      <c r="P37" s="29">
        <v>4.8242200000000004</v>
      </c>
      <c r="Q37" s="1" t="s">
        <v>15</v>
      </c>
      <c r="R37" s="3">
        <v>2.0703</v>
      </c>
    </row>
    <row r="38" spans="2:18" ht="18" customHeight="1">
      <c r="B38" s="19">
        <v>0</v>
      </c>
      <c r="C38" s="20">
        <v>-0.7</v>
      </c>
      <c r="D38" s="29">
        <v>5.5218800000000003</v>
      </c>
      <c r="E38" s="1" t="s">
        <v>15</v>
      </c>
      <c r="F38" s="3">
        <v>1.8717999999999999</v>
      </c>
      <c r="G38" s="7">
        <v>5.4366000000000003</v>
      </c>
      <c r="H38" s="1" t="s">
        <v>15</v>
      </c>
      <c r="I38" s="34">
        <v>1.911</v>
      </c>
      <c r="J38" s="69">
        <v>5.33</v>
      </c>
      <c r="K38" s="1" t="s">
        <v>15</v>
      </c>
      <c r="L38" s="3">
        <v>1.96</v>
      </c>
      <c r="M38" s="7">
        <v>5.2233999999999998</v>
      </c>
      <c r="N38" s="1" t="s">
        <v>15</v>
      </c>
      <c r="O38" s="34">
        <v>1.9796</v>
      </c>
      <c r="P38" s="29">
        <v>5.1221300000000003</v>
      </c>
      <c r="Q38" s="1" t="s">
        <v>15</v>
      </c>
      <c r="R38" s="3">
        <v>2.0188000000000001</v>
      </c>
    </row>
    <row r="39" spans="2:18" ht="18" customHeight="1">
      <c r="B39" s="19">
        <v>7</v>
      </c>
      <c r="C39" s="20">
        <v>6</v>
      </c>
      <c r="D39" s="29">
        <v>6.8241319999999996</v>
      </c>
      <c r="E39" s="1" t="s">
        <v>15</v>
      </c>
      <c r="F39" s="3">
        <v>1.4105350000000001</v>
      </c>
      <c r="G39" s="7">
        <v>6.7187400000000004</v>
      </c>
      <c r="H39" s="1" t="s">
        <v>15</v>
      </c>
      <c r="I39" s="34">
        <v>1.440075</v>
      </c>
      <c r="J39" s="29">
        <v>6.5869999999999997</v>
      </c>
      <c r="K39" s="1" t="s">
        <v>15</v>
      </c>
      <c r="L39" s="3">
        <v>1.4770000000000001</v>
      </c>
      <c r="M39" s="7">
        <v>6.45526</v>
      </c>
      <c r="N39" s="1" t="s">
        <v>15</v>
      </c>
      <c r="O39" s="34">
        <v>1.49177</v>
      </c>
      <c r="P39" s="29">
        <v>6.3301069999999999</v>
      </c>
      <c r="Q39" s="1" t="s">
        <v>15</v>
      </c>
      <c r="R39" s="3">
        <v>1.5213099999999999</v>
      </c>
    </row>
    <row r="40" spans="2:18" ht="18" customHeight="1" thickBot="1">
      <c r="B40" s="21">
        <v>10</v>
      </c>
      <c r="C40" s="22">
        <v>8</v>
      </c>
      <c r="D40" s="30">
        <v>7.4695600000000004</v>
      </c>
      <c r="E40" s="4" t="s">
        <v>15</v>
      </c>
      <c r="F40" s="5">
        <v>1.3465499999999999</v>
      </c>
      <c r="G40" s="8">
        <v>7.3541999999999996</v>
      </c>
      <c r="H40" s="4" t="s">
        <v>15</v>
      </c>
      <c r="I40" s="35">
        <v>1.3747499999999999</v>
      </c>
      <c r="J40" s="71">
        <v>7.21</v>
      </c>
      <c r="K40" s="4" t="s">
        <v>15</v>
      </c>
      <c r="L40" s="72">
        <v>1.41</v>
      </c>
      <c r="M40" s="8">
        <v>7.0658000000000003</v>
      </c>
      <c r="N40" s="4" t="s">
        <v>15</v>
      </c>
      <c r="O40" s="35">
        <v>1.4240999999999999</v>
      </c>
      <c r="P40" s="30">
        <v>6.9288100000000004</v>
      </c>
      <c r="Q40" s="4" t="s">
        <v>15</v>
      </c>
      <c r="R40" s="5">
        <v>1.4522999999999999</v>
      </c>
    </row>
    <row r="41" spans="2:18" ht="18.600000000000001" customHeight="1">
      <c r="B41" s="39"/>
      <c r="C41" s="39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</row>
    <row r="42" spans="2:18" ht="390" customHeight="1"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</row>
    <row r="43" spans="2:18" ht="16.2" thickBot="1"/>
    <row r="44" spans="2:18" ht="30" customHeight="1" thickBot="1">
      <c r="B44" s="62" t="s">
        <v>11</v>
      </c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4"/>
    </row>
    <row r="45" spans="2:18" ht="19.95" customHeight="1" thickBot="1">
      <c r="B45" s="41" t="s">
        <v>16</v>
      </c>
      <c r="C45" s="42"/>
      <c r="D45" s="57" t="s">
        <v>1</v>
      </c>
      <c r="E45" s="54"/>
      <c r="F45" s="55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6"/>
    </row>
    <row r="46" spans="2:18" ht="16.2" thickBot="1">
      <c r="B46" s="43"/>
      <c r="C46" s="51"/>
      <c r="D46" s="47">
        <v>16</v>
      </c>
      <c r="E46" s="48"/>
      <c r="F46" s="59"/>
      <c r="G46" s="60">
        <v>18</v>
      </c>
      <c r="H46" s="48"/>
      <c r="I46" s="61"/>
      <c r="J46" s="47">
        <v>20</v>
      </c>
      <c r="K46" s="48"/>
      <c r="L46" s="50"/>
      <c r="M46" s="60">
        <v>22</v>
      </c>
      <c r="N46" s="48"/>
      <c r="O46" s="61"/>
      <c r="P46" s="47">
        <v>24</v>
      </c>
      <c r="Q46" s="48"/>
      <c r="R46" s="50"/>
    </row>
    <row r="47" spans="2:18" ht="31.8" thickBot="1">
      <c r="B47" s="45"/>
      <c r="C47" s="52"/>
      <c r="D47" s="25" t="s">
        <v>2</v>
      </c>
      <c r="E47" s="15" t="s">
        <v>5</v>
      </c>
      <c r="F47" s="16" t="s">
        <v>6</v>
      </c>
      <c r="G47" s="14" t="s">
        <v>2</v>
      </c>
      <c r="H47" s="15" t="s">
        <v>5</v>
      </c>
      <c r="I47" s="31" t="s">
        <v>6</v>
      </c>
      <c r="J47" s="25" t="s">
        <v>2</v>
      </c>
      <c r="K47" s="15" t="s">
        <v>5</v>
      </c>
      <c r="L47" s="16" t="s">
        <v>6</v>
      </c>
      <c r="M47" s="14" t="s">
        <v>2</v>
      </c>
      <c r="N47" s="15" t="s">
        <v>5</v>
      </c>
      <c r="O47" s="31" t="s">
        <v>6</v>
      </c>
      <c r="P47" s="25" t="s">
        <v>2</v>
      </c>
      <c r="Q47" s="15" t="s">
        <v>5</v>
      </c>
      <c r="R47" s="16" t="s">
        <v>6</v>
      </c>
    </row>
    <row r="48" spans="2:18" ht="31.8" thickBot="1">
      <c r="B48" s="23" t="s">
        <v>3</v>
      </c>
      <c r="C48" s="24" t="s">
        <v>4</v>
      </c>
      <c r="D48" s="26" t="s">
        <v>0</v>
      </c>
      <c r="E48" s="12" t="s">
        <v>0</v>
      </c>
      <c r="F48" s="27" t="s">
        <v>0</v>
      </c>
      <c r="G48" s="11" t="s">
        <v>0</v>
      </c>
      <c r="H48" s="12" t="s">
        <v>0</v>
      </c>
      <c r="I48" s="32" t="s">
        <v>0</v>
      </c>
      <c r="J48" s="26" t="s">
        <v>0</v>
      </c>
      <c r="K48" s="12" t="s">
        <v>0</v>
      </c>
      <c r="L48" s="13" t="s">
        <v>0</v>
      </c>
      <c r="M48" s="11" t="s">
        <v>0</v>
      </c>
      <c r="N48" s="12" t="s">
        <v>0</v>
      </c>
      <c r="O48" s="32" t="s">
        <v>0</v>
      </c>
      <c r="P48" s="26" t="s">
        <v>0</v>
      </c>
      <c r="Q48" s="12" t="s">
        <v>0</v>
      </c>
      <c r="R48" s="13" t="s">
        <v>0</v>
      </c>
    </row>
    <row r="49" spans="2:18" ht="18" customHeight="1">
      <c r="B49" s="17">
        <v>-15</v>
      </c>
      <c r="C49" s="18">
        <v>-15.5</v>
      </c>
      <c r="D49" s="29">
        <v>5.2110799999999999</v>
      </c>
      <c r="E49" s="6" t="s">
        <v>15</v>
      </c>
      <c r="F49" s="3">
        <v>2.4447999999999999</v>
      </c>
      <c r="G49" s="7">
        <v>5.1306000000000003</v>
      </c>
      <c r="H49" s="6" t="s">
        <v>15</v>
      </c>
      <c r="I49" s="34">
        <v>2.496</v>
      </c>
      <c r="J49" s="73">
        <v>5.03</v>
      </c>
      <c r="K49" s="6" t="s">
        <v>15</v>
      </c>
      <c r="L49" s="74">
        <v>2.56</v>
      </c>
      <c r="M49" s="7">
        <v>4.9294000000000002</v>
      </c>
      <c r="N49" s="6" t="s">
        <v>15</v>
      </c>
      <c r="O49" s="34">
        <v>2.5855999999999999</v>
      </c>
      <c r="P49" s="29">
        <v>4.8338299999999998</v>
      </c>
      <c r="Q49" s="6" t="s">
        <v>15</v>
      </c>
      <c r="R49" s="3">
        <v>2.6368</v>
      </c>
    </row>
    <row r="50" spans="2:18" ht="18" customHeight="1">
      <c r="B50" s="19">
        <v>-10</v>
      </c>
      <c r="C50" s="20">
        <v>-11</v>
      </c>
      <c r="D50" s="29">
        <v>5.51152</v>
      </c>
      <c r="E50" s="1" t="s">
        <v>15</v>
      </c>
      <c r="F50" s="3">
        <v>2.4352499999999999</v>
      </c>
      <c r="G50" s="7">
        <v>5.4264000000000001</v>
      </c>
      <c r="H50" s="1" t="s">
        <v>15</v>
      </c>
      <c r="I50" s="34">
        <v>2.4862500000000001</v>
      </c>
      <c r="J50" s="29">
        <v>5.32</v>
      </c>
      <c r="K50" s="1" t="s">
        <v>15</v>
      </c>
      <c r="L50" s="70">
        <v>2.5499999999999998</v>
      </c>
      <c r="M50" s="7">
        <v>5.2135999999999996</v>
      </c>
      <c r="N50" s="1" t="s">
        <v>15</v>
      </c>
      <c r="O50" s="34">
        <v>2.5754999999999999</v>
      </c>
      <c r="P50" s="29">
        <v>5.11252</v>
      </c>
      <c r="Q50" s="1" t="s">
        <v>15</v>
      </c>
      <c r="R50" s="3">
        <v>2.6265000000000001</v>
      </c>
    </row>
    <row r="51" spans="2:18" ht="18" customHeight="1">
      <c r="B51" s="19">
        <v>-5</v>
      </c>
      <c r="C51" s="20">
        <v>-5.6</v>
      </c>
      <c r="D51" s="29">
        <v>5.9569999999999999</v>
      </c>
      <c r="E51" s="1" t="s">
        <v>15</v>
      </c>
      <c r="F51" s="3">
        <v>2.3111000000000002</v>
      </c>
      <c r="G51" s="7">
        <v>5.8650000000000002</v>
      </c>
      <c r="H51" s="1" t="s">
        <v>15</v>
      </c>
      <c r="I51" s="34">
        <v>2.3595000000000002</v>
      </c>
      <c r="J51" s="29">
        <v>5.75</v>
      </c>
      <c r="K51" s="1" t="s">
        <v>15</v>
      </c>
      <c r="L51" s="70">
        <v>2.42</v>
      </c>
      <c r="M51" s="7">
        <v>5.6349999999999998</v>
      </c>
      <c r="N51" s="1" t="s">
        <v>15</v>
      </c>
      <c r="O51" s="34">
        <v>2.4441999999999999</v>
      </c>
      <c r="P51" s="29">
        <v>5.5257500000000004</v>
      </c>
      <c r="Q51" s="1" t="s">
        <v>15</v>
      </c>
      <c r="R51" s="3">
        <v>2.4925999999999999</v>
      </c>
    </row>
    <row r="52" spans="2:18" ht="18" customHeight="1">
      <c r="B52" s="19">
        <v>0</v>
      </c>
      <c r="C52" s="20">
        <v>-0.7</v>
      </c>
      <c r="D52" s="29">
        <v>7.4695600000000004</v>
      </c>
      <c r="E52" s="1" t="s">
        <v>15</v>
      </c>
      <c r="F52" s="3">
        <v>2.1487500000000002</v>
      </c>
      <c r="G52" s="7">
        <v>7.3541999999999996</v>
      </c>
      <c r="H52" s="1" t="s">
        <v>15</v>
      </c>
      <c r="I52" s="34">
        <v>2.1937500000000001</v>
      </c>
      <c r="J52" s="69">
        <v>7.21</v>
      </c>
      <c r="K52" s="1" t="s">
        <v>15</v>
      </c>
      <c r="L52" s="3">
        <v>2.25</v>
      </c>
      <c r="M52" s="7">
        <v>7.0658000000000003</v>
      </c>
      <c r="N52" s="1" t="s">
        <v>15</v>
      </c>
      <c r="O52" s="34">
        <v>2.2725</v>
      </c>
      <c r="P52" s="29">
        <v>6.9288100000000004</v>
      </c>
      <c r="Q52" s="1" t="s">
        <v>15</v>
      </c>
      <c r="R52" s="3">
        <v>2.3174999999999999</v>
      </c>
    </row>
    <row r="53" spans="2:18" ht="18" customHeight="1">
      <c r="B53" s="19">
        <v>7</v>
      </c>
      <c r="C53" s="20">
        <v>6</v>
      </c>
      <c r="D53" s="29">
        <v>8.6402400000000004</v>
      </c>
      <c r="E53" s="1" t="s">
        <v>15</v>
      </c>
      <c r="F53" s="3">
        <v>2.0513400000000002</v>
      </c>
      <c r="G53" s="7">
        <v>8.5068000000000001</v>
      </c>
      <c r="H53" s="1" t="s">
        <v>15</v>
      </c>
      <c r="I53" s="34">
        <v>2.0943000000000001</v>
      </c>
      <c r="J53" s="29">
        <v>8.34</v>
      </c>
      <c r="K53" s="1" t="s">
        <v>15</v>
      </c>
      <c r="L53" s="3">
        <v>2.1480000000000001</v>
      </c>
      <c r="M53" s="7">
        <v>8.1731999999999996</v>
      </c>
      <c r="N53" s="1" t="s">
        <v>15</v>
      </c>
      <c r="O53" s="34">
        <v>2.1694800000000001</v>
      </c>
      <c r="P53" s="29">
        <v>8.0147399999999998</v>
      </c>
      <c r="Q53" s="1" t="s">
        <v>15</v>
      </c>
      <c r="R53" s="3">
        <v>2.21244</v>
      </c>
    </row>
    <row r="54" spans="2:18" ht="18" customHeight="1" thickBot="1">
      <c r="B54" s="21">
        <v>10</v>
      </c>
      <c r="C54" s="22">
        <v>8</v>
      </c>
      <c r="D54" s="30">
        <v>8.9406800000000004</v>
      </c>
      <c r="E54" s="4" t="s">
        <v>15</v>
      </c>
      <c r="F54" s="5">
        <v>2.0246</v>
      </c>
      <c r="G54" s="8">
        <v>8.8026</v>
      </c>
      <c r="H54" s="4" t="s">
        <v>15</v>
      </c>
      <c r="I54" s="35">
        <v>2.0670000000000002</v>
      </c>
      <c r="J54" s="71">
        <v>8.6300000000000008</v>
      </c>
      <c r="K54" s="4" t="s">
        <v>15</v>
      </c>
      <c r="L54" s="72">
        <v>2.12</v>
      </c>
      <c r="M54" s="8">
        <v>8.4573999999999998</v>
      </c>
      <c r="N54" s="4" t="s">
        <v>15</v>
      </c>
      <c r="O54" s="35">
        <v>2.1412</v>
      </c>
      <c r="P54" s="30">
        <v>8.2934300000000007</v>
      </c>
      <c r="Q54" s="4" t="s">
        <v>15</v>
      </c>
      <c r="R54" s="5">
        <v>2.1836000000000002</v>
      </c>
    </row>
    <row r="55" spans="2:18" ht="18" customHeight="1">
      <c r="B55" s="39"/>
      <c r="C55" s="39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</row>
    <row r="56" spans="2:18" ht="390" customHeight="1"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</row>
    <row r="57" spans="2:18" ht="16.2" thickBot="1"/>
    <row r="58" spans="2:18" ht="30" customHeight="1" thickBot="1">
      <c r="B58" s="62" t="s">
        <v>12</v>
      </c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4"/>
    </row>
    <row r="59" spans="2:18" ht="19.95" customHeight="1" thickBot="1">
      <c r="B59" s="41" t="s">
        <v>16</v>
      </c>
      <c r="C59" s="42"/>
      <c r="D59" s="57" t="s">
        <v>1</v>
      </c>
      <c r="E59" s="54"/>
      <c r="F59" s="55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6"/>
    </row>
    <row r="60" spans="2:18" ht="16.2" thickBot="1">
      <c r="B60" s="43"/>
      <c r="C60" s="51"/>
      <c r="D60" s="47">
        <v>16</v>
      </c>
      <c r="E60" s="48"/>
      <c r="F60" s="59"/>
      <c r="G60" s="60">
        <v>18</v>
      </c>
      <c r="H60" s="48"/>
      <c r="I60" s="61"/>
      <c r="J60" s="47">
        <v>20</v>
      </c>
      <c r="K60" s="48"/>
      <c r="L60" s="50"/>
      <c r="M60" s="60">
        <v>22</v>
      </c>
      <c r="N60" s="48"/>
      <c r="O60" s="61"/>
      <c r="P60" s="47">
        <v>24</v>
      </c>
      <c r="Q60" s="48"/>
      <c r="R60" s="50"/>
    </row>
    <row r="61" spans="2:18" ht="31.8" thickBot="1">
      <c r="B61" s="45"/>
      <c r="C61" s="52"/>
      <c r="D61" s="25" t="s">
        <v>2</v>
      </c>
      <c r="E61" s="15" t="s">
        <v>5</v>
      </c>
      <c r="F61" s="16" t="s">
        <v>6</v>
      </c>
      <c r="G61" s="14" t="s">
        <v>2</v>
      </c>
      <c r="H61" s="15" t="s">
        <v>5</v>
      </c>
      <c r="I61" s="31" t="s">
        <v>6</v>
      </c>
      <c r="J61" s="25" t="s">
        <v>2</v>
      </c>
      <c r="K61" s="15" t="s">
        <v>5</v>
      </c>
      <c r="L61" s="16" t="s">
        <v>6</v>
      </c>
      <c r="M61" s="14" t="s">
        <v>2</v>
      </c>
      <c r="N61" s="15" t="s">
        <v>5</v>
      </c>
      <c r="O61" s="31" t="s">
        <v>6</v>
      </c>
      <c r="P61" s="25" t="s">
        <v>2</v>
      </c>
      <c r="Q61" s="15" t="s">
        <v>5</v>
      </c>
      <c r="R61" s="16" t="s">
        <v>6</v>
      </c>
    </row>
    <row r="62" spans="2:18" ht="31.8" thickBot="1">
      <c r="B62" s="23" t="s">
        <v>3</v>
      </c>
      <c r="C62" s="24" t="s">
        <v>4</v>
      </c>
      <c r="D62" s="26" t="s">
        <v>0</v>
      </c>
      <c r="E62" s="12" t="s">
        <v>0</v>
      </c>
      <c r="F62" s="27" t="s">
        <v>0</v>
      </c>
      <c r="G62" s="11" t="s">
        <v>0</v>
      </c>
      <c r="H62" s="12" t="s">
        <v>0</v>
      </c>
      <c r="I62" s="32" t="s">
        <v>0</v>
      </c>
      <c r="J62" s="26" t="s">
        <v>0</v>
      </c>
      <c r="K62" s="12" t="s">
        <v>0</v>
      </c>
      <c r="L62" s="13" t="s">
        <v>0</v>
      </c>
      <c r="M62" s="11" t="s">
        <v>0</v>
      </c>
      <c r="N62" s="12" t="s">
        <v>0</v>
      </c>
      <c r="O62" s="32" t="s">
        <v>0</v>
      </c>
      <c r="P62" s="26" t="s">
        <v>0</v>
      </c>
      <c r="Q62" s="12" t="s">
        <v>0</v>
      </c>
      <c r="R62" s="13" t="s">
        <v>0</v>
      </c>
    </row>
    <row r="63" spans="2:18" ht="18" customHeight="1">
      <c r="B63" s="17">
        <v>-15</v>
      </c>
      <c r="C63" s="18">
        <v>-15.5</v>
      </c>
      <c r="D63" s="29">
        <v>5.7497999999999996</v>
      </c>
      <c r="E63" s="6" t="s">
        <v>15</v>
      </c>
      <c r="F63" s="3">
        <v>2.6930999999999998</v>
      </c>
      <c r="G63" s="7">
        <v>5.6609999999999996</v>
      </c>
      <c r="H63" s="6" t="s">
        <v>15</v>
      </c>
      <c r="I63" s="34">
        <v>2.7494999999999998</v>
      </c>
      <c r="J63" s="73">
        <v>5.55</v>
      </c>
      <c r="K63" s="6" t="s">
        <v>15</v>
      </c>
      <c r="L63" s="74">
        <v>2.82</v>
      </c>
      <c r="M63" s="7">
        <v>5.4390000000000001</v>
      </c>
      <c r="N63" s="6" t="s">
        <v>15</v>
      </c>
      <c r="O63" s="34">
        <v>2.8481999999999998</v>
      </c>
      <c r="P63" s="29">
        <v>5.3335499999999998</v>
      </c>
      <c r="Q63" s="6" t="s">
        <v>15</v>
      </c>
      <c r="R63" s="3">
        <v>2.9045999999999998</v>
      </c>
    </row>
    <row r="64" spans="2:18" ht="18" customHeight="1">
      <c r="B64" s="19">
        <v>-10</v>
      </c>
      <c r="C64" s="20">
        <v>-11</v>
      </c>
      <c r="D64" s="29">
        <v>5.51152</v>
      </c>
      <c r="E64" s="1" t="s">
        <v>15</v>
      </c>
      <c r="F64" s="3">
        <v>2.5021</v>
      </c>
      <c r="G64" s="7">
        <v>5.4264000000000001</v>
      </c>
      <c r="H64" s="1" t="s">
        <v>15</v>
      </c>
      <c r="I64" s="34">
        <v>2.5545</v>
      </c>
      <c r="J64" s="29">
        <v>5.32</v>
      </c>
      <c r="K64" s="1" t="s">
        <v>15</v>
      </c>
      <c r="L64" s="70">
        <v>2.62</v>
      </c>
      <c r="M64" s="7">
        <v>5.2135999999999996</v>
      </c>
      <c r="N64" s="1" t="s">
        <v>15</v>
      </c>
      <c r="O64" s="34">
        <v>2.6461999999999999</v>
      </c>
      <c r="P64" s="29">
        <v>5.11252</v>
      </c>
      <c r="Q64" s="1" t="s">
        <v>15</v>
      </c>
      <c r="R64" s="3">
        <v>2.6985999999999999</v>
      </c>
    </row>
    <row r="65" spans="2:18" ht="18" customHeight="1">
      <c r="B65" s="19">
        <v>-5</v>
      </c>
      <c r="C65" s="20">
        <v>-5.6</v>
      </c>
      <c r="D65" s="29">
        <v>6.1642000000000001</v>
      </c>
      <c r="E65" s="1" t="s">
        <v>15</v>
      </c>
      <c r="F65" s="3">
        <v>2.3683999999999998</v>
      </c>
      <c r="G65" s="7">
        <v>6.069</v>
      </c>
      <c r="H65" s="1" t="s">
        <v>15</v>
      </c>
      <c r="I65" s="34">
        <v>2.4180000000000001</v>
      </c>
      <c r="J65" s="29">
        <v>5.95</v>
      </c>
      <c r="K65" s="1" t="s">
        <v>15</v>
      </c>
      <c r="L65" s="70">
        <v>2.48</v>
      </c>
      <c r="M65" s="7">
        <v>5.8310000000000004</v>
      </c>
      <c r="N65" s="1" t="s">
        <v>15</v>
      </c>
      <c r="O65" s="34">
        <v>2.5047999999999999</v>
      </c>
      <c r="P65" s="29">
        <v>5.7179500000000001</v>
      </c>
      <c r="Q65" s="1" t="s">
        <v>15</v>
      </c>
      <c r="R65" s="3">
        <v>2.5543999999999998</v>
      </c>
    </row>
    <row r="66" spans="2:18" ht="18" customHeight="1">
      <c r="B66" s="19">
        <v>0</v>
      </c>
      <c r="C66" s="20">
        <v>-0.7</v>
      </c>
      <c r="D66" s="29">
        <v>7.5731599999999997</v>
      </c>
      <c r="E66" s="1" t="s">
        <v>15</v>
      </c>
      <c r="F66" s="3">
        <v>2.2060499999999998</v>
      </c>
      <c r="G66" s="7">
        <v>7.4561999999999999</v>
      </c>
      <c r="H66" s="1" t="s">
        <v>15</v>
      </c>
      <c r="I66" s="34">
        <v>2.2522500000000001</v>
      </c>
      <c r="J66" s="69">
        <v>7.31</v>
      </c>
      <c r="K66" s="1" t="s">
        <v>15</v>
      </c>
      <c r="L66" s="3">
        <v>2.31</v>
      </c>
      <c r="M66" s="7">
        <v>7.1638000000000002</v>
      </c>
      <c r="N66" s="1" t="s">
        <v>15</v>
      </c>
      <c r="O66" s="34">
        <v>2.3331</v>
      </c>
      <c r="P66" s="29">
        <v>7.0249100000000002</v>
      </c>
      <c r="Q66" s="1" t="s">
        <v>15</v>
      </c>
      <c r="R66" s="3">
        <v>2.3793000000000002</v>
      </c>
    </row>
    <row r="67" spans="2:18" ht="18" customHeight="1">
      <c r="B67" s="19">
        <v>7</v>
      </c>
      <c r="C67" s="20">
        <v>6</v>
      </c>
      <c r="D67" s="29">
        <v>9.6928160000000005</v>
      </c>
      <c r="E67" s="1" t="s">
        <v>15</v>
      </c>
      <c r="F67" s="3">
        <v>2.172625</v>
      </c>
      <c r="G67" s="7">
        <v>9.54312</v>
      </c>
      <c r="H67" s="1" t="s">
        <v>15</v>
      </c>
      <c r="I67" s="34">
        <v>2.2181250000000001</v>
      </c>
      <c r="J67" s="29">
        <v>9.3559999999999999</v>
      </c>
      <c r="K67" s="1" t="s">
        <v>15</v>
      </c>
      <c r="L67" s="3">
        <v>2.2749999999999999</v>
      </c>
      <c r="M67" s="7">
        <v>9.1688799999999997</v>
      </c>
      <c r="N67" s="1" t="s">
        <v>15</v>
      </c>
      <c r="O67" s="34">
        <v>2.2977500000000002</v>
      </c>
      <c r="P67" s="29">
        <v>8.9911159999999999</v>
      </c>
      <c r="Q67" s="1" t="s">
        <v>15</v>
      </c>
      <c r="R67" s="3">
        <v>2.3432499999999998</v>
      </c>
    </row>
    <row r="68" spans="2:18" ht="18" customHeight="1" thickBot="1">
      <c r="B68" s="21">
        <v>10</v>
      </c>
      <c r="C68" s="22">
        <v>8</v>
      </c>
      <c r="D68" s="30">
        <v>9.7487600000000008</v>
      </c>
      <c r="E68" s="4" t="s">
        <v>15</v>
      </c>
      <c r="F68" s="5">
        <v>2.1583000000000001</v>
      </c>
      <c r="G68" s="8">
        <v>9.5982000000000003</v>
      </c>
      <c r="H68" s="4" t="s">
        <v>15</v>
      </c>
      <c r="I68" s="35">
        <v>2.2035</v>
      </c>
      <c r="J68" s="71">
        <v>9.41</v>
      </c>
      <c r="K68" s="4" t="s">
        <v>15</v>
      </c>
      <c r="L68" s="72">
        <v>2.2599999999999998</v>
      </c>
      <c r="M68" s="8">
        <v>9.2218</v>
      </c>
      <c r="N68" s="4" t="s">
        <v>15</v>
      </c>
      <c r="O68" s="35">
        <v>2.2826</v>
      </c>
      <c r="P68" s="30">
        <v>9.0430100000000007</v>
      </c>
      <c r="Q68" s="4" t="s">
        <v>15</v>
      </c>
      <c r="R68" s="5">
        <v>2.3277999999999999</v>
      </c>
    </row>
    <row r="69" spans="2:18" ht="18" customHeight="1">
      <c r="B69" s="39"/>
      <c r="C69" s="39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</row>
    <row r="70" spans="2:18" ht="390" customHeight="1"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</row>
    <row r="71" spans="2:18" ht="16.2" thickBot="1"/>
    <row r="72" spans="2:18" ht="30" customHeight="1" thickBot="1">
      <c r="B72" s="62" t="s">
        <v>13</v>
      </c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4"/>
    </row>
    <row r="73" spans="2:18" ht="19.95" customHeight="1" thickBot="1">
      <c r="B73" s="41" t="s">
        <v>16</v>
      </c>
      <c r="C73" s="42"/>
      <c r="D73" s="57" t="s">
        <v>1</v>
      </c>
      <c r="E73" s="54"/>
      <c r="F73" s="55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6"/>
    </row>
    <row r="74" spans="2:18" ht="16.2" thickBot="1">
      <c r="B74" s="43"/>
      <c r="C74" s="51"/>
      <c r="D74" s="47">
        <v>16</v>
      </c>
      <c r="E74" s="48"/>
      <c r="F74" s="59"/>
      <c r="G74" s="60">
        <v>18</v>
      </c>
      <c r="H74" s="48"/>
      <c r="I74" s="61"/>
      <c r="J74" s="47">
        <v>20</v>
      </c>
      <c r="K74" s="48"/>
      <c r="L74" s="50"/>
      <c r="M74" s="60">
        <v>22</v>
      </c>
      <c r="N74" s="48"/>
      <c r="O74" s="61"/>
      <c r="P74" s="47">
        <v>24</v>
      </c>
      <c r="Q74" s="48"/>
      <c r="R74" s="50"/>
    </row>
    <row r="75" spans="2:18" ht="31.8" thickBot="1">
      <c r="B75" s="45"/>
      <c r="C75" s="52"/>
      <c r="D75" s="25" t="s">
        <v>2</v>
      </c>
      <c r="E75" s="15" t="s">
        <v>5</v>
      </c>
      <c r="F75" s="16" t="s">
        <v>6</v>
      </c>
      <c r="G75" s="14" t="s">
        <v>2</v>
      </c>
      <c r="H75" s="15" t="s">
        <v>5</v>
      </c>
      <c r="I75" s="31" t="s">
        <v>6</v>
      </c>
      <c r="J75" s="25" t="s">
        <v>2</v>
      </c>
      <c r="K75" s="15" t="s">
        <v>5</v>
      </c>
      <c r="L75" s="16" t="s">
        <v>6</v>
      </c>
      <c r="M75" s="14" t="s">
        <v>2</v>
      </c>
      <c r="N75" s="15" t="s">
        <v>5</v>
      </c>
      <c r="O75" s="31" t="s">
        <v>6</v>
      </c>
      <c r="P75" s="25" t="s">
        <v>2</v>
      </c>
      <c r="Q75" s="15" t="s">
        <v>5</v>
      </c>
      <c r="R75" s="16" t="s">
        <v>6</v>
      </c>
    </row>
    <row r="76" spans="2:18" ht="31.8" thickBot="1">
      <c r="B76" s="23" t="s">
        <v>3</v>
      </c>
      <c r="C76" s="24" t="s">
        <v>4</v>
      </c>
      <c r="D76" s="26" t="s">
        <v>0</v>
      </c>
      <c r="E76" s="12" t="s">
        <v>0</v>
      </c>
      <c r="F76" s="27" t="s">
        <v>0</v>
      </c>
      <c r="G76" s="11" t="s">
        <v>0</v>
      </c>
      <c r="H76" s="12" t="s">
        <v>0</v>
      </c>
      <c r="I76" s="32" t="s">
        <v>0</v>
      </c>
      <c r="J76" s="26" t="s">
        <v>0</v>
      </c>
      <c r="K76" s="12" t="s">
        <v>0</v>
      </c>
      <c r="L76" s="13" t="s">
        <v>0</v>
      </c>
      <c r="M76" s="11" t="s">
        <v>0</v>
      </c>
      <c r="N76" s="12" t="s">
        <v>0</v>
      </c>
      <c r="O76" s="32" t="s">
        <v>0</v>
      </c>
      <c r="P76" s="26" t="s">
        <v>0</v>
      </c>
      <c r="Q76" s="12" t="s">
        <v>0</v>
      </c>
      <c r="R76" s="13" t="s">
        <v>0</v>
      </c>
    </row>
    <row r="77" spans="2:18" ht="18" customHeight="1">
      <c r="B77" s="17">
        <v>-15</v>
      </c>
      <c r="C77" s="18">
        <v>-15.5</v>
      </c>
      <c r="D77" s="29">
        <v>8.4537600000000008</v>
      </c>
      <c r="E77" s="6" t="s">
        <v>15</v>
      </c>
      <c r="F77" s="3">
        <v>4.1160500000000004</v>
      </c>
      <c r="G77" s="7">
        <v>8.3231999999999999</v>
      </c>
      <c r="H77" s="6" t="s">
        <v>15</v>
      </c>
      <c r="I77" s="34">
        <v>4.2022500000000003</v>
      </c>
      <c r="J77" s="73">
        <v>8.16</v>
      </c>
      <c r="K77" s="6" t="s">
        <v>15</v>
      </c>
      <c r="L77" s="74">
        <v>4.3099999999999996</v>
      </c>
      <c r="M77" s="7">
        <v>7.9968000000000004</v>
      </c>
      <c r="N77" s="6" t="s">
        <v>15</v>
      </c>
      <c r="O77" s="34">
        <v>4.3531000000000004</v>
      </c>
      <c r="P77" s="29">
        <v>7.8417599999999998</v>
      </c>
      <c r="Q77" s="6" t="s">
        <v>15</v>
      </c>
      <c r="R77" s="3">
        <v>4.4393000000000002</v>
      </c>
    </row>
    <row r="78" spans="2:18" ht="18" customHeight="1">
      <c r="B78" s="19">
        <v>-10</v>
      </c>
      <c r="C78" s="20">
        <v>-11</v>
      </c>
      <c r="D78" s="29">
        <v>8.8370800000000003</v>
      </c>
      <c r="E78" s="1" t="s">
        <v>15</v>
      </c>
      <c r="F78" s="3">
        <v>3.9346000000000001</v>
      </c>
      <c r="G78" s="7">
        <v>8.7005999999999997</v>
      </c>
      <c r="H78" s="1" t="s">
        <v>15</v>
      </c>
      <c r="I78" s="34">
        <v>4.0170000000000003</v>
      </c>
      <c r="J78" s="29">
        <v>8.5299999999999994</v>
      </c>
      <c r="K78" s="1" t="s">
        <v>15</v>
      </c>
      <c r="L78" s="70">
        <v>4.12</v>
      </c>
      <c r="M78" s="7">
        <v>8.3594000000000008</v>
      </c>
      <c r="N78" s="1" t="s">
        <v>15</v>
      </c>
      <c r="O78" s="34">
        <v>4.1612</v>
      </c>
      <c r="P78" s="29">
        <v>8.1973299999999991</v>
      </c>
      <c r="Q78" s="1" t="s">
        <v>15</v>
      </c>
      <c r="R78" s="3">
        <v>4.2435999999999998</v>
      </c>
    </row>
    <row r="79" spans="2:18" ht="18" customHeight="1">
      <c r="B79" s="19">
        <v>-5</v>
      </c>
      <c r="C79" s="20">
        <v>-5.6</v>
      </c>
      <c r="D79" s="29">
        <v>9.1944999999999997</v>
      </c>
      <c r="E79" s="1" t="s">
        <v>15</v>
      </c>
      <c r="F79" s="3">
        <v>3.6576499999999998</v>
      </c>
      <c r="G79" s="7">
        <v>9.0525000000000002</v>
      </c>
      <c r="H79" s="1" t="s">
        <v>15</v>
      </c>
      <c r="I79" s="34">
        <v>3.7342499999999998</v>
      </c>
      <c r="J79" s="29">
        <v>8.875</v>
      </c>
      <c r="K79" s="1" t="s">
        <v>15</v>
      </c>
      <c r="L79" s="70">
        <v>3.83</v>
      </c>
      <c r="M79" s="7">
        <v>8.6974999999999998</v>
      </c>
      <c r="N79" s="1" t="s">
        <v>15</v>
      </c>
      <c r="O79" s="34">
        <v>3.8683000000000001</v>
      </c>
      <c r="P79" s="29">
        <v>8.5288749999999993</v>
      </c>
      <c r="Q79" s="1" t="s">
        <v>15</v>
      </c>
      <c r="R79" s="3">
        <v>3.9449000000000001</v>
      </c>
    </row>
    <row r="80" spans="2:18" ht="18" customHeight="1">
      <c r="B80" s="19">
        <v>0</v>
      </c>
      <c r="C80" s="20">
        <v>-0.7</v>
      </c>
      <c r="D80" s="29">
        <v>9.4068799999999992</v>
      </c>
      <c r="E80" s="1" t="s">
        <v>15</v>
      </c>
      <c r="F80" s="3">
        <v>3.5812499999999998</v>
      </c>
      <c r="G80" s="7">
        <v>9.2615999999999996</v>
      </c>
      <c r="H80" s="1" t="s">
        <v>15</v>
      </c>
      <c r="I80" s="34">
        <v>3.65625</v>
      </c>
      <c r="J80" s="69">
        <v>9.08</v>
      </c>
      <c r="K80" s="1" t="s">
        <v>15</v>
      </c>
      <c r="L80" s="3">
        <v>3.75</v>
      </c>
      <c r="M80" s="7">
        <v>8.8984000000000005</v>
      </c>
      <c r="N80" s="1" t="s">
        <v>15</v>
      </c>
      <c r="O80" s="34">
        <v>3.7875000000000001</v>
      </c>
      <c r="P80" s="29">
        <v>8.7258800000000001</v>
      </c>
      <c r="Q80" s="1" t="s">
        <v>15</v>
      </c>
      <c r="R80" s="3">
        <v>3.8624999999999998</v>
      </c>
    </row>
    <row r="81" spans="2:18" ht="18" customHeight="1">
      <c r="B81" s="19">
        <v>7</v>
      </c>
      <c r="C81" s="20">
        <v>6</v>
      </c>
      <c r="D81" s="29">
        <v>12.537672000000001</v>
      </c>
      <c r="E81" s="1" t="s">
        <v>15</v>
      </c>
      <c r="F81" s="3">
        <v>3.0082499999999999</v>
      </c>
      <c r="G81" s="7">
        <v>12.34404</v>
      </c>
      <c r="H81" s="1" t="s">
        <v>15</v>
      </c>
      <c r="I81" s="34">
        <v>3.07125</v>
      </c>
      <c r="J81" s="29">
        <v>12.102</v>
      </c>
      <c r="K81" s="1" t="s">
        <v>15</v>
      </c>
      <c r="L81" s="3">
        <v>3.15</v>
      </c>
      <c r="M81" s="7">
        <v>11.859959999999999</v>
      </c>
      <c r="N81" s="1" t="s">
        <v>15</v>
      </c>
      <c r="O81" s="34">
        <v>3.1815000000000002</v>
      </c>
      <c r="P81" s="29">
        <v>11.630022</v>
      </c>
      <c r="Q81" s="1" t="s">
        <v>15</v>
      </c>
      <c r="R81" s="3">
        <v>3.2444999999999999</v>
      </c>
    </row>
    <row r="82" spans="2:18" ht="18" customHeight="1" thickBot="1">
      <c r="B82" s="21">
        <v>10</v>
      </c>
      <c r="C82" s="22">
        <v>8</v>
      </c>
      <c r="D82" s="30">
        <v>12.898199999999999</v>
      </c>
      <c r="E82" s="4" t="s">
        <v>15</v>
      </c>
      <c r="F82" s="5">
        <v>2.9700500000000001</v>
      </c>
      <c r="G82" s="8">
        <v>12.699</v>
      </c>
      <c r="H82" s="4" t="s">
        <v>15</v>
      </c>
      <c r="I82" s="35">
        <v>3.0322499999999999</v>
      </c>
      <c r="J82" s="71">
        <v>12.45</v>
      </c>
      <c r="K82" s="4" t="s">
        <v>15</v>
      </c>
      <c r="L82" s="72">
        <v>3.11</v>
      </c>
      <c r="M82" s="8">
        <v>12.201000000000001</v>
      </c>
      <c r="N82" s="4" t="s">
        <v>15</v>
      </c>
      <c r="O82" s="35">
        <v>3.1410999999999998</v>
      </c>
      <c r="P82" s="30">
        <v>11.964449999999999</v>
      </c>
      <c r="Q82" s="4" t="s">
        <v>15</v>
      </c>
      <c r="R82" s="5">
        <v>3.2033</v>
      </c>
    </row>
    <row r="83" spans="2:18" ht="18" customHeight="1">
      <c r="B83" s="39"/>
      <c r="C83" s="39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</row>
    <row r="84" spans="2:18" ht="390" customHeight="1"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</row>
    <row r="85" spans="2:18" ht="16.2" thickBot="1"/>
    <row r="86" spans="2:18" ht="30" customHeight="1" thickBot="1">
      <c r="B86" s="62" t="s">
        <v>14</v>
      </c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4"/>
    </row>
    <row r="87" spans="2:18" ht="19.95" customHeight="1" thickBot="1">
      <c r="B87" s="41" t="s">
        <v>16</v>
      </c>
      <c r="C87" s="42"/>
      <c r="D87" s="57" t="s">
        <v>1</v>
      </c>
      <c r="E87" s="54"/>
      <c r="F87" s="55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6"/>
    </row>
    <row r="88" spans="2:18" ht="16.2" thickBot="1">
      <c r="B88" s="43"/>
      <c r="C88" s="51"/>
      <c r="D88" s="47">
        <v>16</v>
      </c>
      <c r="E88" s="48"/>
      <c r="F88" s="59"/>
      <c r="G88" s="60">
        <v>18</v>
      </c>
      <c r="H88" s="48"/>
      <c r="I88" s="61"/>
      <c r="J88" s="47">
        <v>20</v>
      </c>
      <c r="K88" s="48"/>
      <c r="L88" s="50"/>
      <c r="M88" s="60">
        <v>22</v>
      </c>
      <c r="N88" s="48"/>
      <c r="O88" s="61"/>
      <c r="P88" s="47">
        <v>24</v>
      </c>
      <c r="Q88" s="48"/>
      <c r="R88" s="50"/>
    </row>
    <row r="89" spans="2:18" ht="31.8" thickBot="1">
      <c r="B89" s="45"/>
      <c r="C89" s="52"/>
      <c r="D89" s="25" t="s">
        <v>2</v>
      </c>
      <c r="E89" s="15" t="s">
        <v>5</v>
      </c>
      <c r="F89" s="16" t="s">
        <v>6</v>
      </c>
      <c r="G89" s="14" t="s">
        <v>2</v>
      </c>
      <c r="H89" s="15" t="s">
        <v>5</v>
      </c>
      <c r="I89" s="31" t="s">
        <v>6</v>
      </c>
      <c r="J89" s="25" t="s">
        <v>2</v>
      </c>
      <c r="K89" s="15" t="s">
        <v>5</v>
      </c>
      <c r="L89" s="16" t="s">
        <v>6</v>
      </c>
      <c r="M89" s="14" t="s">
        <v>2</v>
      </c>
      <c r="N89" s="15" t="s">
        <v>5</v>
      </c>
      <c r="O89" s="31" t="s">
        <v>6</v>
      </c>
      <c r="P89" s="25" t="s">
        <v>2</v>
      </c>
      <c r="Q89" s="15" t="s">
        <v>5</v>
      </c>
      <c r="R89" s="16" t="s">
        <v>6</v>
      </c>
    </row>
    <row r="90" spans="2:18" ht="31.8" thickBot="1">
      <c r="B90" s="23" t="s">
        <v>3</v>
      </c>
      <c r="C90" s="24" t="s">
        <v>4</v>
      </c>
      <c r="D90" s="26" t="s">
        <v>0</v>
      </c>
      <c r="E90" s="12" t="s">
        <v>0</v>
      </c>
      <c r="F90" s="27" t="s">
        <v>0</v>
      </c>
      <c r="G90" s="11" t="s">
        <v>0</v>
      </c>
      <c r="H90" s="12" t="s">
        <v>0</v>
      </c>
      <c r="I90" s="32" t="s">
        <v>0</v>
      </c>
      <c r="J90" s="26" t="s">
        <v>0</v>
      </c>
      <c r="K90" s="12" t="s">
        <v>0</v>
      </c>
      <c r="L90" s="13" t="s">
        <v>0</v>
      </c>
      <c r="M90" s="11" t="s">
        <v>0</v>
      </c>
      <c r="N90" s="12" t="s">
        <v>0</v>
      </c>
      <c r="O90" s="32" t="s">
        <v>0</v>
      </c>
      <c r="P90" s="26" t="s">
        <v>0</v>
      </c>
      <c r="Q90" s="12" t="s">
        <v>0</v>
      </c>
      <c r="R90" s="13" t="s">
        <v>0</v>
      </c>
    </row>
    <row r="91" spans="2:18" ht="18" customHeight="1">
      <c r="B91" s="17">
        <v>-15</v>
      </c>
      <c r="C91" s="18">
        <v>-15.5</v>
      </c>
      <c r="D91" s="29">
        <v>7.0240799999999997</v>
      </c>
      <c r="E91" s="6" t="s">
        <v>15</v>
      </c>
      <c r="F91" s="3">
        <v>3.7722500000000001</v>
      </c>
      <c r="G91" s="7">
        <v>6.9156000000000004</v>
      </c>
      <c r="H91" s="6" t="s">
        <v>15</v>
      </c>
      <c r="I91" s="34">
        <v>3.8512499999999998</v>
      </c>
      <c r="J91" s="69">
        <v>6.78</v>
      </c>
      <c r="K91" s="6" t="s">
        <v>15</v>
      </c>
      <c r="L91" s="70">
        <v>3.95</v>
      </c>
      <c r="M91" s="7">
        <v>6.6444000000000001</v>
      </c>
      <c r="N91" s="6" t="s">
        <v>15</v>
      </c>
      <c r="O91" s="34">
        <v>3.9895</v>
      </c>
      <c r="P91" s="29">
        <v>6.5155799999999999</v>
      </c>
      <c r="Q91" s="6" t="s">
        <v>15</v>
      </c>
      <c r="R91" s="3">
        <v>4.0685000000000002</v>
      </c>
    </row>
    <row r="92" spans="2:18" ht="18" customHeight="1">
      <c r="B92" s="19">
        <v>-10</v>
      </c>
      <c r="C92" s="20">
        <v>-11</v>
      </c>
      <c r="D92" s="29">
        <v>7.4695600000000004</v>
      </c>
      <c r="E92" s="1" t="s">
        <v>15</v>
      </c>
      <c r="F92" s="3">
        <v>3.7435999999999998</v>
      </c>
      <c r="G92" s="7">
        <v>7.3541999999999996</v>
      </c>
      <c r="H92" s="1" t="s">
        <v>15</v>
      </c>
      <c r="I92" s="34">
        <v>3.8220000000000001</v>
      </c>
      <c r="J92" s="29">
        <v>7.21</v>
      </c>
      <c r="K92" s="1" t="s">
        <v>15</v>
      </c>
      <c r="L92" s="70">
        <v>3.92</v>
      </c>
      <c r="M92" s="7">
        <v>7.0658000000000003</v>
      </c>
      <c r="N92" s="1" t="s">
        <v>15</v>
      </c>
      <c r="O92" s="34">
        <v>3.9592000000000001</v>
      </c>
      <c r="P92" s="29">
        <v>6.9288100000000004</v>
      </c>
      <c r="Q92" s="1" t="s">
        <v>15</v>
      </c>
      <c r="R92" s="3">
        <v>4.0376000000000003</v>
      </c>
    </row>
    <row r="93" spans="2:18" ht="18" customHeight="1">
      <c r="B93" s="19">
        <v>-5</v>
      </c>
      <c r="C93" s="20">
        <v>-5.6</v>
      </c>
      <c r="D93" s="29">
        <v>9.1799959999999992</v>
      </c>
      <c r="E93" s="1" t="s">
        <v>15</v>
      </c>
      <c r="F93" s="3">
        <v>3.7120850000000001</v>
      </c>
      <c r="G93" s="7">
        <v>9.0382200000000008</v>
      </c>
      <c r="H93" s="1" t="s">
        <v>15</v>
      </c>
      <c r="I93" s="34">
        <v>3.789825</v>
      </c>
      <c r="J93" s="29">
        <v>8.8610000000000007</v>
      </c>
      <c r="K93" s="1" t="s">
        <v>15</v>
      </c>
      <c r="L93" s="3">
        <v>3.887</v>
      </c>
      <c r="M93" s="7">
        <v>8.6837800000000005</v>
      </c>
      <c r="N93" s="1" t="s">
        <v>15</v>
      </c>
      <c r="O93" s="34">
        <v>3.9258700000000002</v>
      </c>
      <c r="P93" s="29">
        <v>8.5154209999999999</v>
      </c>
      <c r="Q93" s="1" t="s">
        <v>15</v>
      </c>
      <c r="R93" s="3">
        <v>4.0036100000000001</v>
      </c>
    </row>
    <row r="94" spans="2:18" ht="18" customHeight="1">
      <c r="B94" s="19">
        <v>0</v>
      </c>
      <c r="C94" s="20">
        <v>-0.7</v>
      </c>
      <c r="D94" s="29">
        <v>10.604495999999999</v>
      </c>
      <c r="E94" s="1" t="s">
        <v>15</v>
      </c>
      <c r="F94" s="3">
        <v>3.6996699999999998</v>
      </c>
      <c r="G94" s="7">
        <v>10.440720000000001</v>
      </c>
      <c r="H94" s="1" t="s">
        <v>15</v>
      </c>
      <c r="I94" s="34">
        <v>3.7771499999999998</v>
      </c>
      <c r="J94" s="29">
        <v>10.236000000000001</v>
      </c>
      <c r="K94" s="1" t="s">
        <v>15</v>
      </c>
      <c r="L94" s="3">
        <v>3.8740000000000001</v>
      </c>
      <c r="M94" s="7">
        <v>10.031280000000001</v>
      </c>
      <c r="N94" s="1" t="s">
        <v>15</v>
      </c>
      <c r="O94" s="34">
        <v>3.9127399999999999</v>
      </c>
      <c r="P94" s="29">
        <v>9.8367959999999997</v>
      </c>
      <c r="Q94" s="1" t="s">
        <v>15</v>
      </c>
      <c r="R94" s="3">
        <v>3.9902199999999999</v>
      </c>
    </row>
    <row r="95" spans="2:18" ht="18" customHeight="1">
      <c r="B95" s="19">
        <v>7</v>
      </c>
      <c r="C95" s="20">
        <v>6</v>
      </c>
      <c r="D95" s="29">
        <v>13.075355999999999</v>
      </c>
      <c r="E95" s="1" t="s">
        <v>15</v>
      </c>
      <c r="F95" s="3">
        <v>3.2613249999999998</v>
      </c>
      <c r="G95" s="7">
        <v>12.873419999999999</v>
      </c>
      <c r="H95" s="1" t="s">
        <v>15</v>
      </c>
      <c r="I95" s="34">
        <v>3.3296250000000001</v>
      </c>
      <c r="J95" s="29">
        <v>12.621</v>
      </c>
      <c r="K95" s="1" t="s">
        <v>15</v>
      </c>
      <c r="L95" s="3">
        <v>3.415</v>
      </c>
      <c r="M95" s="7">
        <v>12.36858</v>
      </c>
      <c r="N95" s="1" t="s">
        <v>15</v>
      </c>
      <c r="O95" s="34">
        <v>3.4491499999999999</v>
      </c>
      <c r="P95" s="29">
        <v>12.128781</v>
      </c>
      <c r="Q95" s="1" t="s">
        <v>15</v>
      </c>
      <c r="R95" s="3">
        <v>3.5174500000000002</v>
      </c>
    </row>
    <row r="96" spans="2:18" ht="18" customHeight="1" thickBot="1">
      <c r="B96" s="21">
        <v>10</v>
      </c>
      <c r="C96" s="22">
        <v>8</v>
      </c>
      <c r="D96" s="30">
        <v>13.291880000000001</v>
      </c>
      <c r="E96" s="4" t="s">
        <v>15</v>
      </c>
      <c r="F96" s="5">
        <v>3.2469999999999999</v>
      </c>
      <c r="G96" s="8">
        <v>13.086600000000001</v>
      </c>
      <c r="H96" s="4" t="s">
        <v>15</v>
      </c>
      <c r="I96" s="35">
        <v>3.3149999999999999</v>
      </c>
      <c r="J96" s="71">
        <v>12.83</v>
      </c>
      <c r="K96" s="4" t="s">
        <v>15</v>
      </c>
      <c r="L96" s="5">
        <v>3.4</v>
      </c>
      <c r="M96" s="8">
        <v>12.573399999999999</v>
      </c>
      <c r="N96" s="4" t="s">
        <v>15</v>
      </c>
      <c r="O96" s="35">
        <v>3.4340000000000002</v>
      </c>
      <c r="P96" s="30">
        <v>12.32963</v>
      </c>
      <c r="Q96" s="4" t="s">
        <v>15</v>
      </c>
      <c r="R96" s="5">
        <v>3.5019999999999998</v>
      </c>
    </row>
    <row r="97" spans="2:18"/>
    <row r="98" spans="2:18" ht="390" customHeight="1"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</row>
    <row r="99" spans="2:18"/>
  </sheetData>
  <mergeCells count="63">
    <mergeCell ref="B2:R2"/>
    <mergeCell ref="B3:C5"/>
    <mergeCell ref="D3:R3"/>
    <mergeCell ref="D4:F4"/>
    <mergeCell ref="G4:I4"/>
    <mergeCell ref="J4:L4"/>
    <mergeCell ref="M4:O4"/>
    <mergeCell ref="P4:R4"/>
    <mergeCell ref="B14:R14"/>
    <mergeCell ref="B16:R16"/>
    <mergeCell ref="B17:C19"/>
    <mergeCell ref="D17:R17"/>
    <mergeCell ref="D18:F18"/>
    <mergeCell ref="G18:I18"/>
    <mergeCell ref="J18:L18"/>
    <mergeCell ref="M18:O18"/>
    <mergeCell ref="P18:R18"/>
    <mergeCell ref="B28:R28"/>
    <mergeCell ref="B30:R30"/>
    <mergeCell ref="B31:C33"/>
    <mergeCell ref="D31:R31"/>
    <mergeCell ref="D32:F32"/>
    <mergeCell ref="G32:I32"/>
    <mergeCell ref="J32:L32"/>
    <mergeCell ref="M32:O32"/>
    <mergeCell ref="P32:R32"/>
    <mergeCell ref="B42:R42"/>
    <mergeCell ref="B44:R44"/>
    <mergeCell ref="B45:C47"/>
    <mergeCell ref="D45:R45"/>
    <mergeCell ref="D46:F46"/>
    <mergeCell ref="G46:I46"/>
    <mergeCell ref="J46:L46"/>
    <mergeCell ref="M46:O46"/>
    <mergeCell ref="P46:R46"/>
    <mergeCell ref="B56:R56"/>
    <mergeCell ref="B58:R58"/>
    <mergeCell ref="B59:C61"/>
    <mergeCell ref="D59:R59"/>
    <mergeCell ref="D60:F60"/>
    <mergeCell ref="G60:I60"/>
    <mergeCell ref="J60:L60"/>
    <mergeCell ref="M60:O60"/>
    <mergeCell ref="P60:R60"/>
    <mergeCell ref="B70:R70"/>
    <mergeCell ref="B72:R72"/>
    <mergeCell ref="B73:C75"/>
    <mergeCell ref="D73:R73"/>
    <mergeCell ref="D74:F74"/>
    <mergeCell ref="G74:I74"/>
    <mergeCell ref="J74:L74"/>
    <mergeCell ref="M74:O74"/>
    <mergeCell ref="P74:R74"/>
    <mergeCell ref="B98:R98"/>
    <mergeCell ref="B84:R84"/>
    <mergeCell ref="B86:R86"/>
    <mergeCell ref="B87:C89"/>
    <mergeCell ref="D87:R87"/>
    <mergeCell ref="D88:F88"/>
    <mergeCell ref="G88:I88"/>
    <mergeCell ref="J88:L88"/>
    <mergeCell ref="M88:O88"/>
    <mergeCell ref="P88:R88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Chłodzenie</vt:lpstr>
      <vt:lpstr>Ogrzewanie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680277</dc:creator>
  <cp:lastModifiedBy>Office3 Erkul</cp:lastModifiedBy>
  <cp:lastPrinted>2025-10-27T10:12:10Z</cp:lastPrinted>
  <dcterms:created xsi:type="dcterms:W3CDTF">2025-10-27T02:43:00Z</dcterms:created>
  <dcterms:modified xsi:type="dcterms:W3CDTF">2025-10-27T10:12:37Z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31AE12EB707045A9963B9AFD1BB635BD</vt:lpwstr>
  </property>
  <property fmtid="{D5CDD505-2E9C-101B-9397-08002B2CF9AE}" pid="3" name="KSOProductBuildVer">
    <vt:lpwstr>2052-11.8.2.10393</vt:lpwstr>
  </property>
</Properties>
</file>